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8800" windowHeight="14235"/>
  </bookViews>
  <sheets>
    <sheet name="Sun Valley MS Narrative" sheetId="5" r:id="rId1"/>
  </sheets>
  <definedNames>
    <definedName name="_xlnm._FilterDatabase" localSheetId="0" hidden="1">'Sun Valley MS Narrative'!$A$9:$Q$9</definedName>
    <definedName name="_xlnm.Print_Area" localSheetId="0">'Sun Valley MS Narrative'!$A$1:$P$54</definedName>
    <definedName name="_xlnm.Print_Titles" localSheetId="0">'Sun Valley MS Narrative'!$7:$9</definedName>
  </definedNames>
  <calcPr calcId="145621"/>
</workbook>
</file>

<file path=xl/calcChain.xml><?xml version="1.0" encoding="utf-8"?>
<calcChain xmlns="http://schemas.openxmlformats.org/spreadsheetml/2006/main">
  <c r="O53" i="5" l="1"/>
  <c r="K53" i="5"/>
  <c r="G53" i="5"/>
  <c r="O46" i="5"/>
  <c r="K46" i="5"/>
  <c r="G46" i="5"/>
  <c r="O41" i="5"/>
  <c r="K41" i="5"/>
  <c r="G41" i="5"/>
  <c r="O32" i="5"/>
  <c r="K26" i="5"/>
  <c r="K32" i="5"/>
  <c r="G32" i="5"/>
  <c r="O21" i="5"/>
  <c r="K20" i="5"/>
  <c r="K21" i="5"/>
  <c r="G21" i="5"/>
  <c r="O13" i="5"/>
  <c r="O15" i="5"/>
  <c r="O16" i="5"/>
  <c r="O17" i="5"/>
  <c r="O18" i="5"/>
  <c r="K13" i="5"/>
  <c r="K14" i="5"/>
  <c r="K15" i="5"/>
  <c r="K16" i="5"/>
  <c r="K17" i="5"/>
  <c r="K18" i="5"/>
  <c r="G18" i="5"/>
  <c r="K48" i="5"/>
  <c r="K50" i="5"/>
  <c r="K54" i="5"/>
  <c r="K56" i="5"/>
  <c r="G48" i="5"/>
  <c r="G50" i="5"/>
  <c r="G54" i="5"/>
  <c r="G56" i="5"/>
  <c r="K60" i="5"/>
  <c r="O48" i="5"/>
  <c r="J46" i="5"/>
  <c r="J32" i="5"/>
  <c r="F21" i="5"/>
  <c r="N32" i="5"/>
  <c r="M32" i="5"/>
  <c r="I32" i="5"/>
  <c r="E32" i="5"/>
  <c r="F32" i="5"/>
  <c r="D32" i="5"/>
  <c r="N21" i="5"/>
  <c r="J21" i="5"/>
  <c r="M21" i="5"/>
  <c r="I21" i="5"/>
  <c r="N18" i="5"/>
  <c r="M18" i="5"/>
  <c r="J18" i="5"/>
  <c r="I18" i="5"/>
  <c r="I48" i="5"/>
  <c r="I46" i="5"/>
  <c r="I41" i="5"/>
  <c r="I50" i="5"/>
  <c r="I53" i="5"/>
  <c r="I54" i="5"/>
  <c r="I56" i="5"/>
  <c r="E10" i="5"/>
  <c r="E18" i="5"/>
  <c r="E48" i="5"/>
  <c r="E46" i="5"/>
  <c r="E41" i="5"/>
  <c r="E21" i="5"/>
  <c r="E50" i="5"/>
  <c r="E53" i="5"/>
  <c r="E54" i="5"/>
  <c r="E56" i="5"/>
  <c r="D18" i="5"/>
  <c r="D21" i="5"/>
  <c r="F48" i="5"/>
  <c r="F46" i="5"/>
  <c r="F41" i="5"/>
  <c r="F10" i="5"/>
  <c r="F18" i="5"/>
  <c r="F53" i="5"/>
  <c r="N53" i="5"/>
  <c r="M53" i="5"/>
  <c r="J53" i="5"/>
  <c r="D53" i="5"/>
  <c r="C53" i="5"/>
  <c r="J48" i="5"/>
  <c r="J41" i="5"/>
  <c r="J50" i="5"/>
  <c r="J54" i="5"/>
  <c r="J56" i="5"/>
  <c r="N48" i="5"/>
  <c r="M48" i="5"/>
  <c r="M46" i="5"/>
  <c r="M41" i="5"/>
  <c r="M50" i="5"/>
  <c r="M54" i="5"/>
  <c r="M56" i="5"/>
  <c r="D48" i="5"/>
  <c r="C48" i="5"/>
  <c r="N46" i="5"/>
  <c r="D46" i="5"/>
  <c r="C46" i="5"/>
  <c r="N41" i="5"/>
  <c r="D41" i="5"/>
  <c r="C41" i="5"/>
  <c r="C32" i="5"/>
  <c r="C21" i="5"/>
  <c r="C18" i="5"/>
  <c r="C50" i="5"/>
  <c r="D50" i="5"/>
  <c r="D54" i="5"/>
  <c r="D56" i="5"/>
  <c r="N50" i="5"/>
  <c r="N54" i="5"/>
  <c r="N56" i="5"/>
  <c r="F50" i="5"/>
  <c r="F54" i="5"/>
  <c r="F56" i="5"/>
  <c r="O50" i="5"/>
  <c r="O54" i="5"/>
  <c r="O56" i="5"/>
  <c r="K62" i="5"/>
  <c r="O58" i="5"/>
  <c r="G60" i="5"/>
</calcChain>
</file>

<file path=xl/sharedStrings.xml><?xml version="1.0" encoding="utf-8"?>
<sst xmlns="http://schemas.openxmlformats.org/spreadsheetml/2006/main" count="122" uniqueCount="90">
  <si>
    <t>1000-1999</t>
  </si>
  <si>
    <t>2000-2999</t>
  </si>
  <si>
    <t>3000-3999</t>
  </si>
  <si>
    <t>4000-4999</t>
  </si>
  <si>
    <t>5000-5999</t>
  </si>
  <si>
    <t>6000-6999</t>
  </si>
  <si>
    <t>CA Dept of Education</t>
  </si>
  <si>
    <t>Cohort 3 SIG Program</t>
  </si>
  <si>
    <t>Please color all changes within your narratives.</t>
  </si>
  <si>
    <r>
      <t xml:space="preserve">School Name:  Sun Valley </t>
    </r>
    <r>
      <rPr>
        <b/>
        <strike/>
        <sz val="10"/>
        <rFont val="Arial"/>
        <family val="2"/>
      </rPr>
      <t>Middle</t>
    </r>
    <r>
      <rPr>
        <b/>
        <sz val="10"/>
        <rFont val="Arial"/>
        <family val="2"/>
      </rPr>
      <t xml:space="preserve"> Magnet School (ET Magnet)</t>
    </r>
  </si>
  <si>
    <t>School Budget Narrative</t>
  </si>
  <si>
    <t>Component Number</t>
  </si>
  <si>
    <t>Activity Description</t>
  </si>
  <si>
    <t xml:space="preserve">SIG Funds Budgeted </t>
  </si>
  <si>
    <t>Object Code</t>
  </si>
  <si>
    <t>(Identified per year)</t>
  </si>
  <si>
    <t>Pre-Imp</t>
  </si>
  <si>
    <t>FY 2014-15
Original Budget</t>
  </si>
  <si>
    <t>FY 2014-15 Budget Changes Q1</t>
  </si>
  <si>
    <t>FY 2014-15 Budget Changes Q4 - May 2015</t>
  </si>
  <si>
    <t>FY 2014-15 Budget Changes
Mar 2016</t>
  </si>
  <si>
    <t>FY 2015-16
Original Budget</t>
  </si>
  <si>
    <t>FY 2015-16 Budget Changes
Q1 - May 2015</t>
  </si>
  <si>
    <t>FY 2015-16 Budget Changes
Q3 - Mar 2016</t>
  </si>
  <si>
    <t>FY 2016-17
Original Budget</t>
  </si>
  <si>
    <t>FY 2016-17
Budget Changes
Q1 - May 2015</t>
  </si>
  <si>
    <t>FY 2016-17
Budget Changes
Q3 - Mar 2016</t>
  </si>
  <si>
    <t>II-SIG 16, 18</t>
  </si>
  <si>
    <r>
      <t xml:space="preserve">Summer School Intervention and Credit Recovery
12 Tchrs X 25 hrs x 5 wks x $55.46/hr
1 Principal X 25 hrs x 5 wks X $61.63
1 Couns X 25 hrs x 5 wks X $55.46/hr
(Part of Year 1 and year 2: summer school was/will be paid from a different funding source) Savings will be used to fund additional RSP teacher.
</t>
    </r>
    <r>
      <rPr>
        <sz val="11"/>
        <color indexed="10"/>
        <rFont val="Arial"/>
        <family val="2"/>
      </rPr>
      <t xml:space="preserve">Years 2-3: 6 teachers x 25 hrs x 5 wks x $65/hr = $48,750
            1 counselor x 25 hrs x 5 wks x $65/hr = $8,125    </t>
    </r>
  </si>
  <si>
    <t>1100 1200 1300</t>
  </si>
  <si>
    <t>II-SIG 15</t>
  </si>
  <si>
    <r>
      <t xml:space="preserve">2 Day Summer Orientation Program for incoming 6th and 9th Grade Students and Parents: 15 teachers x 8 hrs x $55.46. 1 Counselor x 8hrs x $55.46.  </t>
    </r>
    <r>
      <rPr>
        <sz val="11"/>
        <color indexed="10"/>
        <rFont val="Arial"/>
        <family val="2"/>
      </rPr>
      <t>Years 2-3 @ $65/hr</t>
    </r>
  </si>
  <si>
    <t>1100 1200</t>
  </si>
  <si>
    <r>
      <rPr>
        <b/>
        <sz val="11"/>
        <rFont val="Arial"/>
        <family val="2"/>
      </rPr>
      <t>Nurse</t>
    </r>
    <r>
      <rPr>
        <sz val="11"/>
        <rFont val="Arial"/>
        <family val="2"/>
      </rPr>
      <t xml:space="preserve"> x 4 days/wk to provide: Health-related services, health counseling, referral, and follow-up on preventive health concerns, Illness, injury, and contagion follow-up, Parent in-service training and health related counseling, Staff development in health related issues and health-related counseling, School and community health-related information groups and projects (classroom health presentations health-information “clubs,” resource for classroom teacher), School advisory and parent-group meetings. The Nurse will be available to screen all students for health issues and services, communicate with the community resources, and train and educate parents and staff on how to create a healthy environment and lifestyle that will improve student attendance, focus and influence student achievement in a positive fashion. Currently, attendance rates have decreased to 95.6 as the school has seen an increase in truancy rates and health related absences. Emphasis would be placed on increasing attendance rates.</t>
    </r>
  </si>
  <si>
    <r>
      <t xml:space="preserve">Extended School Day adding 30 minutes a day for a 7 period school day to provide additional intervention/enrich: 70 Tchrs x 30 mins/day x 180dys x 55.46 = $349,398.    3 Admins x 30 mins/day x 180 days x 61.63.= $16,640   3 Couns x 30 mins/day x 180 days x 55.46 = $14,974
</t>
    </r>
    <r>
      <rPr>
        <sz val="11"/>
        <color indexed="10"/>
        <rFont val="Arial"/>
        <family val="2"/>
      </rPr>
      <t xml:space="preserve">
</t>
    </r>
    <r>
      <rPr>
        <sz val="11"/>
        <color indexed="10"/>
        <rFont val="Arial"/>
        <family val="2"/>
      </rPr>
      <t>Years 2-3: 72 teachers x 30 mins/day x 180 days x $65/hr = $421,200
                   5 coord x 30 mins/day x 180 days x $65/hr = $29,250
                   4 couns x 30 mins/day x 180 days x $65/hr = $23,400
                   5 adminsx 30 mins/day x 180 days x $71/hr = $31,950</t>
    </r>
  </si>
  <si>
    <t>1100 1200 1300 1900</t>
  </si>
  <si>
    <t>II-SIG 16</t>
  </si>
  <si>
    <r>
      <t xml:space="preserve">Intervention </t>
    </r>
    <r>
      <rPr>
        <sz val="11"/>
        <color indexed="10"/>
        <rFont val="Arial"/>
        <family val="2"/>
      </rPr>
      <t>Program</t>
    </r>
    <r>
      <rPr>
        <sz val="11"/>
        <rFont val="Arial"/>
        <family val="2"/>
      </rPr>
      <t xml:space="preserve"> to support English Learners and Special Ed. Resource students. Teachers: </t>
    </r>
    <r>
      <rPr>
        <strike/>
        <sz val="11"/>
        <rFont val="Arial"/>
        <family val="2"/>
      </rPr>
      <t>1</t>
    </r>
    <r>
      <rPr>
        <sz val="11"/>
        <rFont val="Arial"/>
        <family val="2"/>
      </rPr>
      <t xml:space="preserve"> 2 Resource, 1 Math, 1 English.
</t>
    </r>
    <r>
      <rPr>
        <strike/>
        <sz val="11"/>
        <rFont val="Arial"/>
        <family val="2"/>
      </rPr>
      <t>3</t>
    </r>
    <r>
      <rPr>
        <sz val="11"/>
        <rFont val="Arial"/>
        <family val="2"/>
      </rPr>
      <t xml:space="preserve"> </t>
    </r>
    <r>
      <rPr>
        <b/>
        <sz val="11"/>
        <rFont val="Arial"/>
        <family val="2"/>
      </rPr>
      <t>4 Teachers</t>
    </r>
    <r>
      <rPr>
        <sz val="11"/>
        <rFont val="Arial"/>
        <family val="2"/>
      </rPr>
      <t xml:space="preserve"> x 72,592 = $290,368
</t>
    </r>
    <r>
      <rPr>
        <b/>
        <sz val="11"/>
        <rFont val="Arial"/>
        <family val="2"/>
      </rPr>
      <t>2 Teacher Assistants</t>
    </r>
    <r>
      <rPr>
        <sz val="11"/>
        <rFont val="Arial"/>
        <family val="2"/>
      </rPr>
      <t xml:space="preserve"> x $14,837 = $29,674.</t>
    </r>
  </si>
  <si>
    <t>II-SIG 17</t>
  </si>
  <si>
    <r>
      <rPr>
        <b/>
        <sz val="11"/>
        <rFont val="Arial"/>
        <family val="2"/>
      </rPr>
      <t>Intervention/College Counselor</t>
    </r>
    <r>
      <rPr>
        <sz val="11"/>
        <rFont val="Arial"/>
        <family val="2"/>
      </rPr>
      <t xml:space="preserve"> to work with at risk students and High School College Counseling</t>
    </r>
  </si>
  <si>
    <t>II-SIG 14, 19</t>
  </si>
  <si>
    <r>
      <t xml:space="preserve">Social Emotional Support: </t>
    </r>
    <r>
      <rPr>
        <b/>
        <sz val="11"/>
        <rFont val="Arial"/>
        <family val="2"/>
      </rPr>
      <t>Pupil Services and Attendance Counselor &amp; Psychiatric Social Worker</t>
    </r>
    <r>
      <rPr>
        <sz val="11"/>
        <rFont val="Arial"/>
        <family val="2"/>
      </rPr>
      <t xml:space="preserve"> to provide support and educational activities with students and families. 2 x 3 days/wk each x $46,455 = $92,910</t>
    </r>
  </si>
  <si>
    <t>II-SIG 14, 16</t>
  </si>
  <si>
    <r>
      <t>Professional Development during summer and Saturdays for</t>
    </r>
    <r>
      <rPr>
        <sz val="11"/>
        <color indexed="10"/>
        <rFont val="Arial"/>
        <family val="2"/>
      </rPr>
      <t xml:space="preserve"> AVID Summer Institute, UCLA Summer Institutes, Springboard ELA &amp; Math Curriculum training, training on implementation of SMI and SRI exams and how to analyze data</t>
    </r>
    <r>
      <rPr>
        <sz val="11"/>
        <rFont val="Arial"/>
        <family val="2"/>
      </rPr>
      <t>. 70</t>
    </r>
    <r>
      <rPr>
        <sz val="11"/>
        <color indexed="12"/>
        <rFont val="Arial"/>
        <family val="2"/>
      </rPr>
      <t xml:space="preserve"> </t>
    </r>
    <r>
      <rPr>
        <sz val="11"/>
        <color indexed="10"/>
        <rFont val="Arial"/>
        <family val="2"/>
      </rPr>
      <t xml:space="preserve">(Y2-3: 72) </t>
    </r>
    <r>
      <rPr>
        <sz val="11"/>
        <rFont val="Arial"/>
        <family val="2"/>
      </rPr>
      <t>teachers x 30(yr2: 24hrs)</t>
    </r>
    <r>
      <rPr>
        <sz val="11"/>
        <color indexed="10"/>
        <rFont val="Arial"/>
        <family val="2"/>
      </rPr>
      <t>(yr3:21)</t>
    </r>
    <r>
      <rPr>
        <sz val="11"/>
        <rFont val="Arial"/>
        <family val="2"/>
      </rPr>
      <t xml:space="preserve"> hrs x $65 = $98280. 3 </t>
    </r>
    <r>
      <rPr>
        <sz val="11"/>
        <color indexed="10"/>
        <rFont val="Arial"/>
        <family val="2"/>
      </rPr>
      <t>(Y2-3: 5)</t>
    </r>
    <r>
      <rPr>
        <sz val="11"/>
        <rFont val="Arial"/>
        <family val="2"/>
      </rPr>
      <t xml:space="preserve"> admin x 30(yr2:24hrs)</t>
    </r>
    <r>
      <rPr>
        <sz val="11"/>
        <color indexed="10"/>
        <rFont val="Arial"/>
        <family val="2"/>
      </rPr>
      <t>(yr3:21</t>
    </r>
    <r>
      <rPr>
        <sz val="11"/>
        <rFont val="Arial"/>
        <family val="2"/>
      </rPr>
      <t xml:space="preserve">) hrs x </t>
    </r>
    <r>
      <rPr>
        <strike/>
        <sz val="11"/>
        <rFont val="Arial"/>
        <family val="2"/>
      </rPr>
      <t>$75</t>
    </r>
    <r>
      <rPr>
        <sz val="11"/>
        <color indexed="10"/>
        <rFont val="Arial"/>
        <family val="2"/>
      </rPr>
      <t xml:space="preserve"> $71</t>
    </r>
    <r>
      <rPr>
        <sz val="11"/>
        <rFont val="Arial"/>
        <family val="2"/>
      </rPr>
      <t xml:space="preserve">= </t>
    </r>
    <r>
      <rPr>
        <strike/>
        <sz val="11"/>
        <rFont val="Arial"/>
        <family val="2"/>
      </rPr>
      <t xml:space="preserve">$6,750 </t>
    </r>
    <r>
      <rPr>
        <sz val="11"/>
        <color indexed="10"/>
        <rFont val="Arial"/>
        <family val="2"/>
      </rPr>
      <t>$7455, (5 coordinator at (yr2:24hrs) (yr3:21hrsx$65 = $6825)
Year 2: 72 teachers and support staff x 24 hrs x $65/hr = $112,320
             5 admin x 24 hrs x $71/hr = $8,520
Year 3: 72 teachers and support staff x 21 hrs x $65/hr = $98,280
             5 admin x 21 hrs x $71/hr = $7,455</t>
    </r>
  </si>
  <si>
    <t>1100 1300</t>
  </si>
  <si>
    <t>1000 Series Totals</t>
  </si>
  <si>
    <t>II-SIG 19</t>
  </si>
  <si>
    <r>
      <rPr>
        <b/>
        <sz val="11"/>
        <rFont val="Arial"/>
        <family val="2"/>
      </rPr>
      <t>Parent Resource Liaison</t>
    </r>
    <r>
      <rPr>
        <sz val="11"/>
        <rFont val="Arial"/>
        <family val="2"/>
      </rPr>
      <t xml:space="preserve"> to support with Parent Involvement activities and outreach. Year 1 only.
Closing position starting year 2 to open an additional RSP teacher for intervention.  Parent component will be fulfilled using other funds.</t>
    </r>
  </si>
  <si>
    <r>
      <t>Clerical overtime to support extended day, professional development, and</t>
    </r>
    <r>
      <rPr>
        <sz val="11"/>
        <color indexed="10"/>
        <rFont val="Arial"/>
        <family val="2"/>
      </rPr>
      <t xml:space="preserve"> </t>
    </r>
    <r>
      <rPr>
        <sz val="11"/>
        <color indexed="10"/>
        <rFont val="Arial"/>
        <family val="2"/>
      </rPr>
      <t xml:space="preserve">summer school (Yr2 summer 2015: 5 hrs x 12 days x $26/hr = $1,560). </t>
    </r>
  </si>
  <si>
    <t>2000 Series Totals</t>
  </si>
  <si>
    <t>Summer School Intervention and Credit Recovery</t>
  </si>
  <si>
    <t>3101 3201 3301 3401 3501 3601</t>
  </si>
  <si>
    <t>2 Day Summer Orientation Program</t>
  </si>
  <si>
    <t>Nurse x 4 days/wk</t>
  </si>
  <si>
    <t>Extended School Day</t>
  </si>
  <si>
    <t>Intervention Classes: 4 Teachers and 2 Teacher Assistants</t>
  </si>
  <si>
    <t>Intervention/College Counselor</t>
  </si>
  <si>
    <t>Pupil Services and Attendance Counselor &amp; Psychiatric Social Worker 3 days/wk</t>
  </si>
  <si>
    <t>Professional Development during summer and Saturdays</t>
  </si>
  <si>
    <t>Parent Resource Liaison Closing position to open an additional RSP teacher. Parent component will be fulfilled using other funds.</t>
  </si>
  <si>
    <t>3102 3202 3302 3402 3502 3602</t>
  </si>
  <si>
    <r>
      <t>Clerical overtime</t>
    </r>
    <r>
      <rPr>
        <sz val="11"/>
        <color indexed="10"/>
        <rFont val="Arial"/>
        <family val="2"/>
      </rPr>
      <t>/z time</t>
    </r>
  </si>
  <si>
    <t>3000 Series Totals</t>
  </si>
  <si>
    <t>Summer School Intervention Supplemental Curriculum, Supplies and Materials (Consumable workbooks and software licenses of Read 180 and Math 180) for approximately 300 Middle School Students. Using other funds to pay for these supplies. Applying savings towards an additional RSP teacher.</t>
  </si>
  <si>
    <r>
      <t xml:space="preserve">Scholastic Math Inventory Start Up = $350. Scholastic Reading Inventory Start up = $350. Assessment Universal Screener Math &amp; Literacy 1-yr Bundle includes license of SRI and SMI 1100 students x $13.50 = $14,850. Implementation Training 1 days x $2,900. Purchased in year 1. Applying savings towards another RSP teacher position.
</t>
    </r>
    <r>
      <rPr>
        <sz val="11"/>
        <color indexed="10"/>
        <rFont val="Arial"/>
        <family val="2"/>
      </rPr>
      <t>Year 2: Increased enrollment will need an additional 370 SRI licenses x $13.50 = $4,995 and additional SMI licenses 370 x $13.50 = $4,995, ALEKS year subsciription for Math Intervention program 220 students x $45 = $9,900
Year 3: ALEKS Subscription 220 students x $45 =$9,900</t>
    </r>
  </si>
  <si>
    <t>Purchase technology for new Medical Detectives, Science of Technology, Flight and Space, and Energy and the Environment (STEAM) enrichment courses. Purchase technology for Math Intervention Program utilizing ALEKS Computer Software program.
60 desktop computers x $1,400 = $84,000, 60 laptops with 2 carts x $1,700 = $102,000, 2 large paper printers for CAD designs with setup and accessories x $4,600 = $9,200, 2 HDMI projectors x $900 = $1,800, 2 3D Printers x $4,000 = $8,000</t>
  </si>
  <si>
    <t xml:space="preserve">Purchase materials and general supplies for new Medical Detectives, Science of Technology, Flight and Space, and Energy and the Environment (STEAM) enrichment courses. </t>
  </si>
  <si>
    <r>
      <t xml:space="preserve">SpringBoard common core aligned student workbooks (consumable material) will assist students build content knowledge and practice problem solving in order to demonstrate content understanding and mastery. This print-based curriculum material is for grades 6-12 which provides a comprehensive instructional program in ELA and Math.  </t>
    </r>
    <r>
      <rPr>
        <strike/>
        <sz val="11"/>
        <rFont val="Arial"/>
        <family val="2"/>
      </rPr>
      <t>This material</t>
    </r>
    <r>
      <rPr>
        <sz val="11"/>
        <rFont val="Arial"/>
        <family val="2"/>
      </rPr>
      <t xml:space="preserve"> It is part of our systemic reform and supports the Springboard training teachers attend over the summer. Consumable materials are to support students in English and Math.
</t>
    </r>
    <r>
      <rPr>
        <sz val="11"/>
        <color indexed="10"/>
        <rFont val="Arial"/>
        <family val="2"/>
      </rPr>
      <t>Year 3: cost will be picked up with other funds.</t>
    </r>
  </si>
  <si>
    <t>Intervention Classes: IMA: $42.26 x 150 students = $6,339
General Supplies: $42.26 x 150 students = $6,339</t>
  </si>
  <si>
    <r>
      <t xml:space="preserve">PSAT tests for all students 8th - 10th grade 400 students x $12 = $7,200. ACT Engage test to identify Social and Academic Behavioral needs of students 6th and 12th Grade 1200 students x $6 = $7,200. PSAT tests for students 8th-9th will provide detailed reports on students' academic skills to inform teaching and learning and support greater AP participation and performance for more students, which will in turn motivate students, provide information to access a rigorous instructional program and support them towards greater college access.
</t>
    </r>
    <r>
      <rPr>
        <sz val="11"/>
        <color indexed="10"/>
        <rFont val="Arial"/>
        <family val="2"/>
      </rPr>
      <t>Year 3 only 8th and 9th grade will be paid through SIG. 10th grade will be paid through other funds. 200 x $12=$2400</t>
    </r>
  </si>
  <si>
    <t>Parent Institute for Quality Education training for 6th grade parents $10,000 for 120 parents. IMA and Supplies for Parent Classes.
Will not need additional supplies. Applying savings towards additional RSP position.</t>
  </si>
  <si>
    <t>4000 Series Totals</t>
  </si>
  <si>
    <r>
      <t xml:space="preserve">Scholastic Math Inventory Start Up = $350. Scholastic Reading Inventory Start up = $350. Assessment Universal Screener Math &amp; Literacy 1-yr Bundle includes license of SRI and SMI 1100 students x $13.50 = $14,850. Implementation Training 1 days x $2,900.  Purchased in year 1. Years 2-3: Applying savings towards another RSP teacher position.
</t>
    </r>
    <r>
      <rPr>
        <sz val="11"/>
        <color indexed="10"/>
        <rFont val="Arial"/>
        <family val="2"/>
      </rPr>
      <t>Year 2: Reading Counts to Implement Schoolwide Reading Program Training Cost $2900</t>
    </r>
  </si>
  <si>
    <t>II-SIG 14</t>
  </si>
  <si>
    <r>
      <t xml:space="preserve">Conference Fees and costs for Teachers to attend, such as UCLA Summer Institutes, Springboard ELA/Math Institutes or AVID Summer Institute. 73 Tchrs/Admin x $700 = $51,100
</t>
    </r>
    <r>
      <rPr>
        <sz val="11"/>
        <color indexed="10"/>
        <rFont val="Arial"/>
        <family val="2"/>
      </rPr>
      <t>Year 2: to include Math, Science, History, PE, SpEd, and Electives</t>
    </r>
  </si>
  <si>
    <t>Parent Institute for Quality Education training for 6th grade parents $10,000 for 120 parents. IMA and Supplies for Parent Classes.</t>
  </si>
  <si>
    <t>UCLA Center X and/or College Board Coaching: 4 coaches in ELA, Math, Science, Social Studies. 4 Coaches x 125 days x $600/day</t>
  </si>
  <si>
    <t>5000 Series Totals</t>
  </si>
  <si>
    <t>6000 Series Totals</t>
  </si>
  <si>
    <t>1000 - 6000 Budget Subtotals</t>
  </si>
  <si>
    <r>
      <t xml:space="preserve">Indirect Rate - Year 1: 5.19%, </t>
    </r>
    <r>
      <rPr>
        <b/>
        <sz val="10.5"/>
        <color indexed="10"/>
        <rFont val="Arial"/>
        <family val="2"/>
      </rPr>
      <t>Year 2: 3.86%, Year 3: 3.47%</t>
    </r>
  </si>
  <si>
    <t>7000 Series Totals</t>
  </si>
  <si>
    <t>7310/7350</t>
  </si>
  <si>
    <t>Totals</t>
  </si>
  <si>
    <t>actual expenditure</t>
  </si>
  <si>
    <t>carryover</t>
  </si>
  <si>
    <t>yr 2 award</t>
  </si>
  <si>
    <t>yr 2 budget total</t>
  </si>
  <si>
    <t>difference</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</si>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</sst>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43" formatCode="_(* #,##0.00_);_(* \(#,##0.00\);_(* &quot;-&quot;??_);_(@_)"/>
  </numFmts>
  <fonts count="25" x14ac:knownFonts="1">
    <font>
      <sz val="11"/>
      <color theme="1"/>
      <name val="Calibri"/>
      <family val="2"/>
      <scheme val="minor"/>
    </font>
    <font>
      <sz val="11"/>
      <color indexed="8"/>
      <name val="Calibri"/>
      <family val="2"/>
    </font>
    <font>
      <b/>
      <sz val="12"/>
      <name val="Arial"/>
      <family val="2"/>
    </font>
    <font>
      <sz val="10"/>
      <name val="Arial"/>
      <family val="2"/>
    </font>
    <font>
      <b/>
      <sz val="10"/>
      <name val="Arial"/>
      <family val="2"/>
    </font>
    <font>
      <u/>
      <sz val="10"/>
      <color indexed="12"/>
      <name val="Arial"/>
      <family val="2"/>
    </font>
    <font>
      <sz val="11"/>
      <name val="Arial"/>
      <family val="2"/>
    </font>
    <font>
      <strike/>
      <sz val="11"/>
      <name val="Arial"/>
      <family val="2"/>
    </font>
    <font>
      <sz val="16"/>
      <name val="Arial"/>
      <family val="2"/>
    </font>
    <font>
      <b/>
      <strike/>
      <sz val="10"/>
      <name val="Arial"/>
      <family val="2"/>
    </font>
    <font>
      <sz val="10"/>
      <name val="Consolas"/>
      <family val="2"/>
    </font>
    <font>
      <b/>
      <sz val="10"/>
      <name val="Consolas"/>
      <family val="2"/>
    </font>
    <font>
      <b/>
      <sz val="11"/>
      <name val="Arial"/>
      <family val="2"/>
    </font>
    <font>
      <b/>
      <sz val="10.5"/>
      <name val="Arial"/>
      <family val="2"/>
    </font>
    <font>
      <sz val="11"/>
      <color indexed="10"/>
      <name val="Arial"/>
      <family val="2"/>
    </font>
    <font>
      <sz val="11"/>
      <color indexed="12"/>
      <name val="Arial"/>
      <family val="2"/>
    </font>
    <font>
      <sz val="8"/>
      <name val="Calibri"/>
      <family val="2"/>
    </font>
    <font>
      <b/>
      <sz val="10.5"/>
      <color indexed="10"/>
      <name val="Arial"/>
      <family val="2"/>
    </font>
    <font>
      <sz val="11"/>
      <color theme="1"/>
      <name val="Calibri"/>
      <family val="2"/>
      <scheme val="minor"/>
    </font>
    <font>
      <b/>
      <sz val="11"/>
      <color theme="0"/>
      <name val="Calibri"/>
      <family val="2"/>
      <scheme val="minor"/>
    </font>
    <font>
      <b/>
      <sz val="10"/>
      <color theme="0"/>
      <name val="Arial"/>
      <family val="2"/>
    </font>
    <font>
      <u/>
      <sz val="10"/>
      <color theme="10"/>
      <name val="Arial"/>
      <family val="2"/>
    </font>
    <font>
      <sz val="10"/>
      <color rgb="FF9C6500"/>
      <name val="Arial"/>
      <family val="2"/>
    </font>
    <font>
      <sz val="10"/>
      <color theme="1"/>
      <name val="Arial"/>
      <family val="2"/>
    </font>
    <font>
      <sz val="10"/>
      <color theme="1"/>
      <name val="Consolas"/>
      <family val="2"/>
    </font>
  </fonts>
  <fills count="9">
    <fill>
      <patternFill patternType="none"/>
    </fill>
    <fill>
      <patternFill patternType="gray125"/>
    </fill>
    <fill>
      <patternFill patternType="solid">
        <fgColor rgb="FFA5A5A5"/>
      </patternFill>
    </fill>
    <fill>
      <patternFill patternType="solid">
        <fgColor rgb="FFFFEB9C"/>
      </patternFill>
    </fill>
    <fill>
      <patternFill patternType="solid">
        <fgColor theme="0" tint="-0.249977111117893"/>
        <bgColor indexed="64"/>
      </patternFill>
    </fill>
    <fill>
      <patternFill patternType="solid">
        <fgColor rgb="FF92D050"/>
        <bgColor indexed="64"/>
      </patternFill>
    </fill>
    <fill>
      <patternFill patternType="solid">
        <fgColor theme="0"/>
        <bgColor indexed="64"/>
      </patternFill>
    </fill>
    <fill>
      <patternFill patternType="solid">
        <fgColor theme="9" tint="0.59999389629810485"/>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s>
  <cellStyleXfs count="14">
    <xf numFmtId="0" fontId="0" fillId="0" borderId="0"/>
    <xf numFmtId="0" fontId="19" fillId="2" borderId="5" applyNumberFormat="0" applyAlignment="0" applyProtection="0"/>
    <xf numFmtId="0" fontId="20" fillId="2" borderId="5" applyNumberFormat="0" applyAlignment="0" applyProtection="0"/>
    <xf numFmtId="43" fontId="18" fillId="0" borderId="0" applyFont="0" applyFill="0" applyBorder="0" applyAlignment="0" applyProtection="0"/>
    <xf numFmtId="44" fontId="1" fillId="0" borderId="0" applyFont="0" applyFill="0" applyBorder="0" applyAlignment="0" applyProtection="0"/>
    <xf numFmtId="44" fontId="18"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21" fillId="0" borderId="0" applyNumberFormat="0" applyFill="0" applyBorder="0" applyAlignment="0" applyProtection="0"/>
    <xf numFmtId="0" fontId="22" fillId="3" borderId="0" applyNumberFormat="0" applyBorder="0" applyAlignment="0" applyProtection="0"/>
    <xf numFmtId="0" fontId="1" fillId="0" borderId="0"/>
    <xf numFmtId="0" fontId="18" fillId="0" borderId="0"/>
    <xf numFmtId="0" fontId="23" fillId="0" borderId="0"/>
    <xf numFmtId="0" fontId="24" fillId="0" borderId="0"/>
  </cellStyleXfs>
  <cellXfs count="92">
    <xf numFmtId="0" fontId="0" fillId="0" borderId="0" xfId="0"/>
    <xf numFmtId="44" fontId="6" fillId="0" borderId="1" xfId="5" applyFont="1" applyFill="1" applyBorder="1" applyAlignment="1">
      <alignment horizontal="center" vertical="center" wrapText="1"/>
    </xf>
    <xf numFmtId="44" fontId="6" fillId="4" borderId="1" xfId="5" applyFont="1" applyFill="1" applyBorder="1" applyAlignment="1">
      <alignment wrapText="1"/>
    </xf>
    <xf numFmtId="0" fontId="6" fillId="0" borderId="1" xfId="11" applyFont="1" applyFill="1" applyBorder="1" applyAlignment="1">
      <alignment vertical="center" wrapText="1"/>
    </xf>
    <xf numFmtId="0" fontId="3" fillId="0" borderId="0" xfId="13" applyFont="1" applyAlignment="1">
      <alignment horizontal="left" vertical="center"/>
    </xf>
    <xf numFmtId="0" fontId="3" fillId="0" borderId="0" xfId="13" applyFont="1" applyFill="1" applyBorder="1" applyAlignment="1">
      <alignment horizontal="left" vertical="center"/>
    </xf>
    <xf numFmtId="0" fontId="3" fillId="0" borderId="0" xfId="13" applyFont="1" applyFill="1" applyAlignment="1">
      <alignment horizontal="left" vertical="center"/>
    </xf>
    <xf numFmtId="0" fontId="4" fillId="0" borderId="0" xfId="13" applyFont="1"/>
    <xf numFmtId="0" fontId="3" fillId="0" borderId="0" xfId="13" applyFont="1"/>
    <xf numFmtId="14" fontId="3" fillId="0" borderId="0" xfId="13" applyNumberFormat="1" applyFont="1" applyAlignment="1">
      <alignment horizontal="left" vertical="center"/>
    </xf>
    <xf numFmtId="0" fontId="4" fillId="5" borderId="0" xfId="13" applyFont="1" applyFill="1" applyAlignment="1">
      <alignment vertical="center"/>
    </xf>
    <xf numFmtId="0" fontId="4" fillId="5" borderId="0" xfId="13" applyFont="1" applyFill="1" applyBorder="1" applyAlignment="1">
      <alignment vertical="center"/>
    </xf>
    <xf numFmtId="0" fontId="4" fillId="0" borderId="0" xfId="13" applyFont="1" applyFill="1" applyAlignment="1">
      <alignment vertical="center"/>
    </xf>
    <xf numFmtId="0" fontId="4" fillId="0" borderId="0" xfId="13" applyFont="1" applyFill="1" applyAlignment="1">
      <alignment horizontal="left" vertical="center"/>
    </xf>
    <xf numFmtId="0" fontId="4" fillId="0" borderId="0" xfId="13" applyFont="1" applyFill="1" applyBorder="1" applyAlignment="1">
      <alignment horizontal="left" vertical="center"/>
    </xf>
    <xf numFmtId="0" fontId="4" fillId="0" borderId="0" xfId="13" applyFont="1" applyFill="1" applyAlignment="1"/>
    <xf numFmtId="0" fontId="10" fillId="0" borderId="0" xfId="13" applyFont="1"/>
    <xf numFmtId="0" fontId="2" fillId="0" borderId="0" xfId="13" applyFont="1" applyAlignment="1"/>
    <xf numFmtId="0" fontId="10" fillId="0" borderId="0" xfId="13" applyFont="1" applyAlignment="1">
      <alignment horizontal="left" vertical="center"/>
    </xf>
    <xf numFmtId="0" fontId="10" fillId="0" borderId="0" xfId="13" applyFont="1" applyFill="1" applyBorder="1" applyAlignment="1">
      <alignment horizontal="left" vertical="center"/>
    </xf>
    <xf numFmtId="0" fontId="10" fillId="0" borderId="0" xfId="13" applyFont="1" applyFill="1" applyAlignment="1">
      <alignment horizontal="left" vertical="center"/>
    </xf>
    <xf numFmtId="0" fontId="11" fillId="0" borderId="0" xfId="13" applyFont="1"/>
    <xf numFmtId="0" fontId="4" fillId="4" borderId="1" xfId="13" applyFont="1" applyFill="1" applyBorder="1" applyAlignment="1">
      <alignment horizontal="center" vertical="center" wrapText="1"/>
    </xf>
    <xf numFmtId="0" fontId="6" fillId="0" borderId="1" xfId="11" applyFont="1" applyFill="1" applyBorder="1" applyAlignment="1">
      <alignment horizontal="center" vertical="center" wrapText="1"/>
    </xf>
    <xf numFmtId="0" fontId="6" fillId="0" borderId="1" xfId="11" applyFont="1" applyFill="1" applyBorder="1" applyAlignment="1">
      <alignment vertical="top" wrapText="1"/>
    </xf>
    <xf numFmtId="0" fontId="3" fillId="0" borderId="1" xfId="13" applyFont="1" applyBorder="1" applyAlignment="1">
      <alignment horizontal="center" vertical="center" wrapText="1"/>
    </xf>
    <xf numFmtId="44" fontId="6" fillId="0" borderId="1" xfId="13" applyNumberFormat="1" applyFont="1" applyBorder="1" applyAlignment="1">
      <alignment horizontal="center" vertical="center" wrapText="1"/>
    </xf>
    <xf numFmtId="0" fontId="10" fillId="4" borderId="1" xfId="13" applyFont="1" applyFill="1" applyBorder="1"/>
    <xf numFmtId="0" fontId="4" fillId="4" borderId="1" xfId="13" applyFont="1" applyFill="1" applyBorder="1" applyAlignment="1">
      <alignment horizontal="right" vertical="center" wrapText="1"/>
    </xf>
    <xf numFmtId="44" fontId="6" fillId="4" borderId="1" xfId="13" applyNumberFormat="1" applyFont="1" applyFill="1" applyBorder="1" applyAlignment="1">
      <alignment horizontal="left" vertical="center"/>
    </xf>
    <xf numFmtId="0" fontId="4" fillId="4" borderId="1" xfId="13" applyFont="1" applyFill="1" applyBorder="1" applyAlignment="1">
      <alignment horizontal="center" vertical="center"/>
    </xf>
    <xf numFmtId="44" fontId="6" fillId="4" borderId="1" xfId="13" applyNumberFormat="1" applyFont="1" applyFill="1" applyBorder="1" applyAlignment="1">
      <alignment horizontal="left" vertical="center" wrapText="1"/>
    </xf>
    <xf numFmtId="0" fontId="6" fillId="0" borderId="1" xfId="11" applyFont="1" applyBorder="1" applyAlignment="1">
      <alignment vertical="center" wrapText="1"/>
    </xf>
    <xf numFmtId="44" fontId="3" fillId="0" borderId="1" xfId="13" applyNumberFormat="1" applyFont="1" applyFill="1" applyBorder="1" applyAlignment="1">
      <alignment horizontal="center" vertical="center" wrapText="1"/>
    </xf>
    <xf numFmtId="44" fontId="6" fillId="0" borderId="1" xfId="13" applyNumberFormat="1" applyFont="1" applyFill="1" applyBorder="1" applyAlignment="1">
      <alignment horizontal="center" vertical="center" wrapText="1"/>
    </xf>
    <xf numFmtId="0" fontId="6" fillId="0" borderId="1" xfId="13" applyFont="1" applyFill="1" applyBorder="1" applyAlignment="1">
      <alignment vertical="center" wrapText="1"/>
    </xf>
    <xf numFmtId="0" fontId="4" fillId="0" borderId="1" xfId="13" applyFont="1" applyFill="1" applyBorder="1" applyAlignment="1">
      <alignment horizontal="center" vertical="center" wrapText="1"/>
    </xf>
    <xf numFmtId="44" fontId="6" fillId="0" borderId="1" xfId="13" applyNumberFormat="1" applyFont="1" applyFill="1" applyBorder="1" applyAlignment="1">
      <alignment horizontal="center" vertical="center"/>
    </xf>
    <xf numFmtId="44" fontId="6" fillId="0" borderId="1" xfId="13" applyNumberFormat="1" applyFont="1" applyBorder="1" applyAlignment="1">
      <alignment horizontal="center" vertical="center"/>
    </xf>
    <xf numFmtId="44" fontId="6" fillId="0" borderId="1" xfId="5" applyFont="1" applyBorder="1" applyAlignment="1">
      <alignment horizontal="center" vertical="center" wrapText="1"/>
    </xf>
    <xf numFmtId="0" fontId="6" fillId="6" borderId="1" xfId="11" applyFont="1" applyFill="1" applyBorder="1" applyAlignment="1">
      <alignment vertical="top" wrapText="1"/>
    </xf>
    <xf numFmtId="44" fontId="3" fillId="0" borderId="1" xfId="13" applyNumberFormat="1" applyFont="1" applyBorder="1" applyAlignment="1">
      <alignment horizontal="center" vertical="center" wrapText="1"/>
    </xf>
    <xf numFmtId="0" fontId="6" fillId="0" borderId="2" xfId="11" applyFont="1" applyFill="1" applyBorder="1" applyAlignment="1">
      <alignment vertical="center" wrapText="1"/>
    </xf>
    <xf numFmtId="0" fontId="6" fillId="0" borderId="4" xfId="11" applyFont="1" applyFill="1" applyBorder="1" applyAlignment="1">
      <alignment vertical="top" wrapText="1"/>
    </xf>
    <xf numFmtId="0" fontId="10" fillId="0" borderId="1" xfId="13" applyFont="1" applyBorder="1"/>
    <xf numFmtId="0" fontId="6" fillId="0" borderId="1" xfId="13" applyFont="1" applyBorder="1" applyAlignment="1">
      <alignment wrapText="1"/>
    </xf>
    <xf numFmtId="0" fontId="3" fillId="0" borderId="1" xfId="13" applyFont="1" applyBorder="1" applyAlignment="1">
      <alignment horizontal="center" vertical="center"/>
    </xf>
    <xf numFmtId="0" fontId="10" fillId="0" borderId="1" xfId="13" applyFont="1" applyFill="1" applyBorder="1"/>
    <xf numFmtId="0" fontId="12" fillId="0" borderId="1" xfId="13" applyFont="1" applyFill="1" applyBorder="1" applyAlignment="1">
      <alignment horizontal="right" wrapText="1"/>
    </xf>
    <xf numFmtId="44" fontId="3" fillId="0" borderId="1" xfId="13" applyNumberFormat="1" applyFont="1" applyFill="1" applyBorder="1" applyAlignment="1">
      <alignment horizontal="center" vertical="center"/>
    </xf>
    <xf numFmtId="0" fontId="3" fillId="0" borderId="1" xfId="13" applyFont="1" applyFill="1" applyBorder="1" applyAlignment="1">
      <alignment horizontal="center" vertical="center"/>
    </xf>
    <xf numFmtId="0" fontId="10" fillId="0" borderId="0" xfId="13" applyFont="1" applyFill="1"/>
    <xf numFmtId="0" fontId="10" fillId="7" borderId="1" xfId="13" applyFont="1" applyFill="1" applyBorder="1"/>
    <xf numFmtId="0" fontId="4" fillId="7" borderId="1" xfId="13" applyFont="1" applyFill="1" applyBorder="1" applyAlignment="1">
      <alignment horizontal="right" vertical="center" wrapText="1"/>
    </xf>
    <xf numFmtId="44" fontId="3" fillId="7" borderId="1" xfId="13" applyNumberFormat="1" applyFont="1" applyFill="1" applyBorder="1" applyAlignment="1">
      <alignment horizontal="center" vertical="center"/>
    </xf>
    <xf numFmtId="44" fontId="6" fillId="7" borderId="1" xfId="13" applyNumberFormat="1" applyFont="1" applyFill="1" applyBorder="1" applyAlignment="1">
      <alignment horizontal="center" vertical="center"/>
    </xf>
    <xf numFmtId="44" fontId="6" fillId="7" borderId="1" xfId="13" applyNumberFormat="1" applyFont="1" applyFill="1" applyBorder="1" applyAlignment="1">
      <alignment horizontal="left" vertical="center"/>
    </xf>
    <xf numFmtId="0" fontId="4" fillId="7" borderId="1" xfId="13" applyFont="1" applyFill="1" applyBorder="1" applyAlignment="1">
      <alignment horizontal="center" vertical="center"/>
    </xf>
    <xf numFmtId="0" fontId="4" fillId="0" borderId="1" xfId="13" applyFont="1" applyFill="1" applyBorder="1" applyAlignment="1">
      <alignment horizontal="right" wrapText="1"/>
    </xf>
    <xf numFmtId="0" fontId="10" fillId="0" borderId="0" xfId="13" applyFont="1" applyBorder="1"/>
    <xf numFmtId="0" fontId="13" fillId="0" borderId="1" xfId="11" applyFont="1" applyBorder="1" applyAlignment="1">
      <alignment horizontal="center" vertical="center" wrapText="1"/>
    </xf>
    <xf numFmtId="44" fontId="3" fillId="4" borderId="1" xfId="13" applyNumberFormat="1" applyFont="1" applyFill="1" applyBorder="1" applyAlignment="1">
      <alignment horizontal="left" vertical="center"/>
    </xf>
    <xf numFmtId="0" fontId="4" fillId="4" borderId="1" xfId="13" applyFont="1" applyFill="1" applyBorder="1" applyAlignment="1">
      <alignment horizontal="left" vertical="center" wrapText="1"/>
    </xf>
    <xf numFmtId="0" fontId="4" fillId="4" borderId="1" xfId="13" applyFont="1" applyFill="1" applyBorder="1"/>
    <xf numFmtId="0" fontId="10" fillId="0" borderId="1" xfId="13" applyFont="1" applyFill="1" applyBorder="1" applyAlignment="1">
      <alignment horizontal="left" vertical="center"/>
    </xf>
    <xf numFmtId="44" fontId="3" fillId="0" borderId="0" xfId="13" applyNumberFormat="1" applyFont="1" applyAlignment="1">
      <alignment horizontal="left" vertical="center"/>
    </xf>
    <xf numFmtId="44" fontId="3" fillId="0" borderId="0" xfId="13" applyNumberFormat="1" applyFont="1" applyFill="1" applyAlignment="1">
      <alignment horizontal="left" vertical="center"/>
    </xf>
    <xf numFmtId="44" fontId="3" fillId="0" borderId="0" xfId="13" applyNumberFormat="1" applyFont="1"/>
    <xf numFmtId="0" fontId="3" fillId="0" borderId="0" xfId="13" applyNumberFormat="1" applyFont="1" applyAlignment="1">
      <alignment horizontal="left" vertical="center"/>
    </xf>
    <xf numFmtId="0" fontId="3" fillId="0" borderId="0" xfId="13" applyNumberFormat="1" applyFont="1" applyFill="1" applyAlignment="1">
      <alignment horizontal="left" vertical="center"/>
    </xf>
    <xf numFmtId="0" fontId="3" fillId="0" borderId="0" xfId="13" applyNumberFormat="1" applyFont="1"/>
    <xf numFmtId="0" fontId="10" fillId="0" borderId="0" xfId="13" applyNumberFormat="1" applyFont="1"/>
    <xf numFmtId="43" fontId="3" fillId="0" borderId="0" xfId="3" applyFont="1" applyFill="1" applyAlignment="1">
      <alignment horizontal="left" vertical="center"/>
    </xf>
    <xf numFmtId="0" fontId="4" fillId="5" borderId="1" xfId="13" applyFont="1" applyFill="1" applyBorder="1" applyAlignment="1">
      <alignment horizontal="center" vertical="center" wrapText="1"/>
    </xf>
    <xf numFmtId="44" fontId="6" fillId="5" borderId="1" xfId="5" applyFont="1" applyFill="1" applyBorder="1" applyAlignment="1">
      <alignment horizontal="center" vertical="center" wrapText="1"/>
    </xf>
    <xf numFmtId="44" fontId="6" fillId="5" borderId="1" xfId="13" applyNumberFormat="1" applyFont="1" applyFill="1" applyBorder="1" applyAlignment="1">
      <alignment horizontal="center" vertical="center" wrapText="1"/>
    </xf>
    <xf numFmtId="44" fontId="6" fillId="5" borderId="1" xfId="13" applyNumberFormat="1" applyFont="1" applyFill="1" applyBorder="1" applyAlignment="1">
      <alignment horizontal="center" vertical="center"/>
    </xf>
    <xf numFmtId="0" fontId="6" fillId="5" borderId="1" xfId="11" applyFont="1" applyFill="1" applyBorder="1" applyAlignment="1">
      <alignment vertical="center" wrapText="1"/>
    </xf>
    <xf numFmtId="43" fontId="3" fillId="0" borderId="0" xfId="3" applyFont="1" applyAlignment="1">
      <alignment horizontal="left" vertical="center"/>
    </xf>
    <xf numFmtId="43" fontId="10" fillId="0" borderId="0" xfId="3" applyFont="1" applyAlignment="1">
      <alignment horizontal="left" vertical="center"/>
    </xf>
    <xf numFmtId="44" fontId="6" fillId="5" borderId="1" xfId="5" applyNumberFormat="1" applyFont="1" applyFill="1" applyBorder="1" applyAlignment="1">
      <alignment horizontal="center" vertical="center" wrapText="1"/>
    </xf>
    <xf numFmtId="0" fontId="3" fillId="0" borderId="4" xfId="13" applyFont="1" applyBorder="1" applyAlignment="1">
      <alignment horizontal="center" vertical="center" wrapText="1"/>
    </xf>
    <xf numFmtId="0" fontId="4" fillId="0" borderId="1" xfId="13" applyFont="1" applyBorder="1" applyAlignment="1">
      <alignment horizontal="center" vertical="center" wrapText="1"/>
    </xf>
    <xf numFmtId="0" fontId="3" fillId="0" borderId="2" xfId="13" applyFont="1" applyBorder="1" applyAlignment="1">
      <alignment horizontal="center" vertical="center" wrapText="1"/>
    </xf>
    <xf numFmtId="0" fontId="3" fillId="0" borderId="3" xfId="13" applyFont="1" applyBorder="1" applyAlignment="1">
      <alignment horizontal="center" vertical="center" wrapText="1"/>
    </xf>
    <xf numFmtId="0" fontId="3" fillId="0" borderId="4" xfId="13" applyFont="1" applyBorder="1" applyAlignment="1">
      <alignment horizontal="center" vertical="center" wrapText="1"/>
    </xf>
    <xf numFmtId="0" fontId="4" fillId="0" borderId="1" xfId="13" applyFont="1" applyBorder="1" applyAlignment="1">
      <alignment horizontal="center" vertical="center" wrapText="1"/>
    </xf>
    <xf numFmtId="0" fontId="3" fillId="0" borderId="0" xfId="13" applyFont="1" applyAlignment="1">
      <alignment horizontal="left"/>
    </xf>
    <xf numFmtId="14" fontId="8" fillId="0" borderId="0" xfId="13" applyNumberFormat="1" applyFont="1" applyAlignment="1">
      <alignment horizontal="center" vertical="top"/>
    </xf>
    <xf numFmtId="0" fontId="4" fillId="8" borderId="0" xfId="13" applyFont="1" applyFill="1" applyAlignment="1">
      <alignment horizontal="left" vertical="center"/>
    </xf>
    <xf numFmtId="0" fontId="4" fillId="0" borderId="0" xfId="13" applyFont="1" applyFill="1" applyAlignment="1">
      <alignment horizontal="left"/>
    </xf>
    <xf numFmtId="0" fontId="8" fillId="0" borderId="1" xfId="13" applyFont="1" applyBorder="1" applyAlignment="1">
      <alignment horizontal="center" vertical="center" wrapText="1"/>
    </xf>
  </cellXfs>
  <cellStyles count="14">
    <cellStyle name="Check Cell 2" xfId="1"/>
    <cellStyle name="Check Cell 3" xfId="2"/>
    <cellStyle name="Comma" xfId="3" builtinId="3"/>
    <cellStyle name="Currency 2" xfId="4"/>
    <cellStyle name="Currency 2 2" xfId="5"/>
    <cellStyle name="Hyperlink 2" xfId="6"/>
    <cellStyle name="Hyperlink 2 2" xfId="7"/>
    <cellStyle name="Hyperlink 3" xfId="8"/>
    <cellStyle name="Neutral 2" xfId="9"/>
    <cellStyle name="Normal" xfId="0" builtinId="0"/>
    <cellStyle name="Normal 2" xfId="10"/>
    <cellStyle name="Normal 2 2" xfId="11"/>
    <cellStyle name="Normal 3" xfId="12"/>
    <cellStyle name="Normal 4" xfId="1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287"/>
  <sheetViews>
    <sheetView tabSelected="1" zoomScaleNormal="100" workbookViewId="0">
      <pane xSplit="2" topLeftCell="D1" activePane="topRight" state="frozen"/>
      <selection activeCell="A13" sqref="A13"/>
      <selection pane="topRight" activeCell="B12" sqref="B12"/>
    </sheetView>
  </sheetViews>
  <sheetFormatPr defaultColWidth="8.85546875" defaultRowHeight="12.75" x14ac:dyDescent="0.2"/>
  <cols>
    <col min="1" max="1" width="11.28515625" style="16" customWidth="1"/>
    <col min="2" max="2" width="65.7109375" style="16" customWidth="1"/>
    <col min="3" max="3" width="8" style="18" customWidth="1"/>
    <col min="4" max="4" width="15.7109375" style="18" customWidth="1"/>
    <col min="5" max="5" width="15.7109375" style="18" hidden="1" customWidth="1"/>
    <col min="6" max="7" width="15.7109375" style="18" customWidth="1"/>
    <col min="8" max="8" width="2.7109375" style="64" customWidth="1"/>
    <col min="9" max="11" width="15.7109375" style="18" customWidth="1"/>
    <col min="12" max="12" width="2.7109375" style="20" customWidth="1"/>
    <col min="13" max="15" width="15.7109375" style="18" customWidth="1"/>
    <col min="16" max="16" width="10.42578125" style="21" customWidth="1"/>
    <col min="17" max="18" width="8.85546875" style="16"/>
    <col min="19" max="19" width="9" style="16" customWidth="1"/>
    <col min="20" max="16384" width="8.85546875" style="16"/>
  </cols>
  <sheetData>
    <row r="1" spans="1:17" s="8" customFormat="1" x14ac:dyDescent="0.2">
      <c r="A1" s="87" t="s">
        <v>6</v>
      </c>
      <c r="B1" s="87"/>
      <c r="C1" s="4"/>
      <c r="D1" s="4"/>
      <c r="E1" s="4"/>
      <c r="F1" s="4"/>
      <c r="G1" s="4"/>
      <c r="H1" s="5"/>
      <c r="I1" s="4"/>
      <c r="J1" s="4"/>
      <c r="K1" s="4"/>
      <c r="L1" s="6"/>
      <c r="M1" s="4"/>
      <c r="N1" s="4"/>
      <c r="O1" s="4"/>
      <c r="P1" s="7"/>
    </row>
    <row r="2" spans="1:17" s="8" customFormat="1" ht="24.75" customHeight="1" x14ac:dyDescent="0.2">
      <c r="A2" s="88" t="s">
        <v>7</v>
      </c>
      <c r="B2" s="88"/>
      <c r="C2" s="9"/>
      <c r="D2" s="10" t="s">
        <v>8</v>
      </c>
      <c r="E2" s="10"/>
      <c r="F2" s="10"/>
      <c r="G2" s="10"/>
      <c r="H2" s="11"/>
      <c r="I2" s="10"/>
      <c r="J2" s="10"/>
      <c r="K2" s="10"/>
      <c r="L2" s="12"/>
      <c r="M2" s="12"/>
      <c r="N2" s="4"/>
      <c r="O2" s="4"/>
      <c r="P2" s="7"/>
    </row>
    <row r="3" spans="1:17" ht="24.75" customHeight="1" x14ac:dyDescent="0.2">
      <c r="A3" s="89" t="s">
        <v>9</v>
      </c>
      <c r="B3" s="89"/>
      <c r="C3" s="13"/>
      <c r="D3" s="13"/>
      <c r="E3" s="13"/>
      <c r="F3" s="13"/>
      <c r="G3" s="13"/>
      <c r="H3" s="14"/>
      <c r="I3" s="13"/>
      <c r="J3" s="13"/>
      <c r="K3" s="13"/>
      <c r="L3" s="13"/>
      <c r="M3" s="13"/>
      <c r="N3" s="13"/>
      <c r="O3" s="13"/>
      <c r="P3" s="15"/>
    </row>
    <row r="4" spans="1:17" ht="24.75" customHeight="1" x14ac:dyDescent="0.25">
      <c r="A4" s="90" t="s">
        <v>10</v>
      </c>
      <c r="B4" s="90"/>
      <c r="C4" s="13"/>
      <c r="D4" s="13"/>
      <c r="E4" s="13"/>
      <c r="F4" s="13"/>
      <c r="G4" s="13"/>
      <c r="H4" s="14"/>
      <c r="I4" s="13"/>
      <c r="J4" s="13"/>
      <c r="K4" s="13"/>
      <c r="L4" s="13"/>
      <c r="M4" s="13"/>
      <c r="N4" s="13"/>
      <c r="O4" s="13"/>
      <c r="P4" s="15"/>
      <c r="Q4" s="17"/>
    </row>
    <row r="5" spans="1:17" ht="15.75" x14ac:dyDescent="0.25">
      <c r="B5" s="17"/>
      <c r="C5" s="17"/>
      <c r="D5" s="17"/>
      <c r="E5" s="17"/>
      <c r="F5" s="17"/>
      <c r="G5" s="17"/>
      <c r="H5" s="17"/>
      <c r="I5" s="17"/>
      <c r="J5" s="17"/>
      <c r="K5" s="17"/>
      <c r="L5" s="17"/>
      <c r="M5" s="17"/>
      <c r="N5" s="17"/>
      <c r="O5" s="17"/>
      <c r="P5" s="17"/>
    </row>
    <row r="6" spans="1:17" x14ac:dyDescent="0.2">
      <c r="H6" s="19"/>
    </row>
    <row r="7" spans="1:17" ht="14.25" customHeight="1" x14ac:dyDescent="0.2">
      <c r="A7" s="86" t="s">
        <v>11</v>
      </c>
      <c r="B7" s="91" t="s">
        <v>12</v>
      </c>
      <c r="C7" s="83" t="s">
        <v>13</v>
      </c>
      <c r="D7" s="84"/>
      <c r="E7" s="84"/>
      <c r="F7" s="84"/>
      <c r="G7" s="84"/>
      <c r="H7" s="84"/>
      <c r="I7" s="84"/>
      <c r="J7" s="84"/>
      <c r="K7" s="84"/>
      <c r="L7" s="84"/>
      <c r="M7" s="84"/>
      <c r="N7" s="85"/>
      <c r="O7" s="81"/>
      <c r="P7" s="86" t="s">
        <v>14</v>
      </c>
    </row>
    <row r="8" spans="1:17" ht="15" customHeight="1" x14ac:dyDescent="0.2">
      <c r="A8" s="86"/>
      <c r="B8" s="91"/>
      <c r="C8" s="83" t="s">
        <v>15</v>
      </c>
      <c r="D8" s="84"/>
      <c r="E8" s="84"/>
      <c r="F8" s="84"/>
      <c r="G8" s="84"/>
      <c r="H8" s="84"/>
      <c r="I8" s="84"/>
      <c r="J8" s="84"/>
      <c r="K8" s="84"/>
      <c r="L8" s="84"/>
      <c r="M8" s="84"/>
      <c r="N8" s="85"/>
      <c r="O8" s="81"/>
      <c r="P8" s="86"/>
    </row>
    <row r="9" spans="1:17" ht="42" customHeight="1" x14ac:dyDescent="0.2">
      <c r="A9" s="86"/>
      <c r="B9" s="91"/>
      <c r="C9" s="82" t="s">
        <v>16</v>
      </c>
      <c r="D9" s="82" t="s">
        <v>17</v>
      </c>
      <c r="E9" s="82" t="s">
        <v>18</v>
      </c>
      <c r="F9" s="82" t="s">
        <v>19</v>
      </c>
      <c r="G9" s="73" t="s">
        <v>20</v>
      </c>
      <c r="H9" s="22"/>
      <c r="I9" s="82" t="s">
        <v>21</v>
      </c>
      <c r="J9" s="82" t="s">
        <v>22</v>
      </c>
      <c r="K9" s="82" t="s">
        <v>23</v>
      </c>
      <c r="L9" s="22"/>
      <c r="M9" s="82" t="s">
        <v>24</v>
      </c>
      <c r="N9" s="82" t="s">
        <v>25</v>
      </c>
      <c r="O9" s="82" t="s">
        <v>26</v>
      </c>
      <c r="P9" s="86"/>
    </row>
    <row r="10" spans="1:17" ht="133.5" customHeight="1" x14ac:dyDescent="0.2">
      <c r="A10" s="23" t="s">
        <v>27</v>
      </c>
      <c r="B10" s="3" t="s">
        <v>28</v>
      </c>
      <c r="C10" s="24"/>
      <c r="D10" s="1">
        <v>101092</v>
      </c>
      <c r="E10" s="1">
        <f>101092-44600</f>
        <v>56492</v>
      </c>
      <c r="F10" s="1">
        <f>101092-44600</f>
        <v>56492</v>
      </c>
      <c r="G10" s="1">
        <v>21624.240000000002</v>
      </c>
      <c r="H10" s="2"/>
      <c r="I10" s="1">
        <v>101092</v>
      </c>
      <c r="J10" s="1">
        <v>51092</v>
      </c>
      <c r="K10" s="74">
        <v>56875</v>
      </c>
      <c r="L10" s="2"/>
      <c r="M10" s="1">
        <v>101092</v>
      </c>
      <c r="N10" s="34">
        <v>51092</v>
      </c>
      <c r="O10" s="80">
        <v>56875</v>
      </c>
      <c r="P10" s="25" t="s">
        <v>29</v>
      </c>
      <c r="Q10" s="51"/>
    </row>
    <row r="11" spans="1:17" ht="52.5" customHeight="1" x14ac:dyDescent="0.2">
      <c r="A11" s="23" t="s">
        <v>30</v>
      </c>
      <c r="B11" s="3" t="s">
        <v>31</v>
      </c>
      <c r="C11" s="24"/>
      <c r="D11" s="1">
        <v>7099</v>
      </c>
      <c r="E11" s="1">
        <v>7099</v>
      </c>
      <c r="F11" s="1">
        <v>7099</v>
      </c>
      <c r="G11" s="1">
        <v>0</v>
      </c>
      <c r="H11" s="2"/>
      <c r="I11" s="1">
        <v>7099</v>
      </c>
      <c r="J11" s="1">
        <v>7099</v>
      </c>
      <c r="K11" s="74">
        <v>8320</v>
      </c>
      <c r="L11" s="2"/>
      <c r="M11" s="1">
        <v>7099</v>
      </c>
      <c r="N11" s="26">
        <v>7099</v>
      </c>
      <c r="O11" s="75">
        <v>8320</v>
      </c>
      <c r="P11" s="25" t="s">
        <v>32</v>
      </c>
    </row>
    <row r="12" spans="1:17" ht="231" customHeight="1" x14ac:dyDescent="0.2">
      <c r="A12" s="23" t="s">
        <v>30</v>
      </c>
      <c r="B12" s="3" t="s">
        <v>33</v>
      </c>
      <c r="C12" s="24"/>
      <c r="D12" s="1">
        <v>58074</v>
      </c>
      <c r="E12" s="1">
        <v>58074</v>
      </c>
      <c r="F12" s="1">
        <v>58074</v>
      </c>
      <c r="G12" s="1">
        <v>36799.19</v>
      </c>
      <c r="H12" s="2"/>
      <c r="I12" s="1">
        <v>58074</v>
      </c>
      <c r="J12" s="1">
        <v>58074</v>
      </c>
      <c r="K12" s="74">
        <v>40798</v>
      </c>
      <c r="L12" s="2"/>
      <c r="M12" s="1">
        <v>58074</v>
      </c>
      <c r="N12" s="26">
        <v>58074</v>
      </c>
      <c r="O12" s="75">
        <v>40846</v>
      </c>
      <c r="P12" s="25">
        <v>1200</v>
      </c>
    </row>
    <row r="13" spans="1:17" ht="156.75" x14ac:dyDescent="0.2">
      <c r="A13" s="23" t="s">
        <v>30</v>
      </c>
      <c r="B13" s="3" t="s">
        <v>34</v>
      </c>
      <c r="C13" s="24"/>
      <c r="D13" s="1">
        <v>381012</v>
      </c>
      <c r="E13" s="1">
        <v>381012</v>
      </c>
      <c r="F13" s="1">
        <v>381012</v>
      </c>
      <c r="G13" s="1">
        <v>336951.77</v>
      </c>
      <c r="H13" s="2"/>
      <c r="I13" s="1">
        <v>381012</v>
      </c>
      <c r="J13" s="1">
        <v>381012</v>
      </c>
      <c r="K13" s="74">
        <f>421200+29250+23400+31950</f>
        <v>505800</v>
      </c>
      <c r="L13" s="2"/>
      <c r="M13" s="1">
        <v>381012</v>
      </c>
      <c r="N13" s="26">
        <v>381012</v>
      </c>
      <c r="O13" s="80">
        <f>421200+29250+23400+31950</f>
        <v>505800</v>
      </c>
      <c r="P13" s="25" t="s">
        <v>35</v>
      </c>
    </row>
    <row r="14" spans="1:17" ht="71.25" customHeight="1" x14ac:dyDescent="0.2">
      <c r="A14" s="23" t="s">
        <v>36</v>
      </c>
      <c r="B14" s="3" t="s">
        <v>37</v>
      </c>
      <c r="C14" s="24"/>
      <c r="D14" s="1">
        <v>247450</v>
      </c>
      <c r="E14" s="1">
        <v>247450</v>
      </c>
      <c r="F14" s="1">
        <v>247450</v>
      </c>
      <c r="G14" s="1">
        <v>165860.39000000001</v>
      </c>
      <c r="H14" s="2"/>
      <c r="I14" s="1">
        <v>247450</v>
      </c>
      <c r="J14" s="1">
        <v>320042</v>
      </c>
      <c r="K14" s="74">
        <f>49966+500+79260+793+60097+601+50633+507+14040+14040</f>
        <v>270437</v>
      </c>
      <c r="L14" s="2"/>
      <c r="M14" s="1">
        <v>247450</v>
      </c>
      <c r="N14" s="34">
        <v>320042</v>
      </c>
      <c r="O14" s="75">
        <v>274843</v>
      </c>
      <c r="P14" s="25">
        <v>1100</v>
      </c>
    </row>
    <row r="15" spans="1:17" ht="37.5" customHeight="1" x14ac:dyDescent="0.2">
      <c r="A15" s="23" t="s">
        <v>38</v>
      </c>
      <c r="B15" s="3" t="s">
        <v>39</v>
      </c>
      <c r="C15" s="24"/>
      <c r="D15" s="1">
        <v>72592</v>
      </c>
      <c r="E15" s="1">
        <v>72592</v>
      </c>
      <c r="F15" s="1">
        <v>72592</v>
      </c>
      <c r="G15" s="1">
        <v>30688.16</v>
      </c>
      <c r="H15" s="2"/>
      <c r="I15" s="1">
        <v>72592</v>
      </c>
      <c r="J15" s="1">
        <v>72592</v>
      </c>
      <c r="K15" s="74">
        <f>52353+524</f>
        <v>52877</v>
      </c>
      <c r="L15" s="2"/>
      <c r="M15" s="1">
        <v>72592</v>
      </c>
      <c r="N15" s="26">
        <v>72592</v>
      </c>
      <c r="O15" s="75">
        <f>53850+539</f>
        <v>54389</v>
      </c>
      <c r="P15" s="25">
        <v>1200</v>
      </c>
    </row>
    <row r="16" spans="1:17" ht="66.75" customHeight="1" x14ac:dyDescent="0.2">
      <c r="A16" s="23" t="s">
        <v>40</v>
      </c>
      <c r="B16" s="3" t="s">
        <v>41</v>
      </c>
      <c r="C16" s="24"/>
      <c r="D16" s="1">
        <v>92910</v>
      </c>
      <c r="E16" s="1">
        <v>92910</v>
      </c>
      <c r="F16" s="1">
        <v>92910</v>
      </c>
      <c r="G16" s="1">
        <v>80828</v>
      </c>
      <c r="H16" s="2"/>
      <c r="I16" s="1">
        <v>92910</v>
      </c>
      <c r="J16" s="1">
        <v>92910</v>
      </c>
      <c r="K16" s="74">
        <f>42088+421+49669+497</f>
        <v>92675</v>
      </c>
      <c r="L16" s="2"/>
      <c r="M16" s="1">
        <v>92910</v>
      </c>
      <c r="N16" s="26">
        <v>92910</v>
      </c>
      <c r="O16" s="75">
        <f>44439+445+51072+511</f>
        <v>96467</v>
      </c>
      <c r="P16" s="25">
        <v>1200</v>
      </c>
    </row>
    <row r="17" spans="1:16" ht="174.75" customHeight="1" x14ac:dyDescent="0.2">
      <c r="A17" s="23" t="s">
        <v>42</v>
      </c>
      <c r="B17" s="3" t="s">
        <v>43</v>
      </c>
      <c r="C17" s="24"/>
      <c r="D17" s="1">
        <v>125344</v>
      </c>
      <c r="E17" s="1">
        <v>125344</v>
      </c>
      <c r="F17" s="1">
        <v>125344</v>
      </c>
      <c r="G17" s="1">
        <v>96008.84</v>
      </c>
      <c r="H17" s="2"/>
      <c r="I17" s="1">
        <v>125344</v>
      </c>
      <c r="J17" s="1">
        <v>125344</v>
      </c>
      <c r="K17" s="74">
        <f>112320+8520</f>
        <v>120840</v>
      </c>
      <c r="L17" s="2"/>
      <c r="M17" s="1">
        <v>125344</v>
      </c>
      <c r="N17" s="26">
        <v>125344</v>
      </c>
      <c r="O17" s="80">
        <f>98280+7455</f>
        <v>105735</v>
      </c>
      <c r="P17" s="25" t="s">
        <v>44</v>
      </c>
    </row>
    <row r="18" spans="1:16" ht="29.25" customHeight="1" x14ac:dyDescent="0.2">
      <c r="A18" s="27"/>
      <c r="B18" s="28" t="s">
        <v>45</v>
      </c>
      <c r="C18" s="29">
        <f>SUM(C10:C17)</f>
        <v>0</v>
      </c>
      <c r="D18" s="29">
        <f>SUM(D10:D17)</f>
        <v>1085573</v>
      </c>
      <c r="E18" s="29">
        <f>SUM(E10:E17)</f>
        <v>1040973</v>
      </c>
      <c r="F18" s="29">
        <f>SUM(F10:F17)</f>
        <v>1040973</v>
      </c>
      <c r="G18" s="29">
        <f>SUM(G10:G17)</f>
        <v>768760.59000000008</v>
      </c>
      <c r="H18" s="29"/>
      <c r="I18" s="29">
        <f>SUM(I10:I17)</f>
        <v>1085573</v>
      </c>
      <c r="J18" s="29">
        <f>SUM(J10:J17)</f>
        <v>1108165</v>
      </c>
      <c r="K18" s="29">
        <f>SUM(K10:K17)</f>
        <v>1148622</v>
      </c>
      <c r="L18" s="29"/>
      <c r="M18" s="29">
        <f>SUM(M10:M17)</f>
        <v>1085573</v>
      </c>
      <c r="N18" s="29">
        <f>SUM(N10:N17)</f>
        <v>1108165</v>
      </c>
      <c r="O18" s="29">
        <f>SUM(O10:O17)</f>
        <v>1143275</v>
      </c>
      <c r="P18" s="30" t="s">
        <v>0</v>
      </c>
    </row>
    <row r="19" spans="1:16" ht="63.75" customHeight="1" x14ac:dyDescent="0.2">
      <c r="A19" s="23" t="s">
        <v>46</v>
      </c>
      <c r="B19" s="3" t="s">
        <v>47</v>
      </c>
      <c r="C19" s="24"/>
      <c r="D19" s="1">
        <v>30577</v>
      </c>
      <c r="E19" s="1">
        <v>30577</v>
      </c>
      <c r="F19" s="1">
        <v>30577</v>
      </c>
      <c r="G19" s="1">
        <v>31735.27</v>
      </c>
      <c r="H19" s="31"/>
      <c r="I19" s="1">
        <v>30577</v>
      </c>
      <c r="J19" s="34">
        <v>0</v>
      </c>
      <c r="K19" s="34">
        <v>0</v>
      </c>
      <c r="L19" s="31"/>
      <c r="M19" s="1">
        <v>30577</v>
      </c>
      <c r="N19" s="34">
        <v>0</v>
      </c>
      <c r="O19" s="34">
        <v>0</v>
      </c>
      <c r="P19" s="25">
        <v>2400</v>
      </c>
    </row>
    <row r="20" spans="1:16" ht="52.5" customHeight="1" x14ac:dyDescent="0.2">
      <c r="A20" s="23" t="s">
        <v>30</v>
      </c>
      <c r="B20" s="3" t="s">
        <v>48</v>
      </c>
      <c r="C20" s="24"/>
      <c r="D20" s="1">
        <v>0</v>
      </c>
      <c r="E20" s="1">
        <v>0</v>
      </c>
      <c r="F20" s="1">
        <v>8500</v>
      </c>
      <c r="G20" s="1">
        <v>3166.33</v>
      </c>
      <c r="H20" s="31"/>
      <c r="I20" s="1">
        <v>0</v>
      </c>
      <c r="J20" s="34">
        <v>5000</v>
      </c>
      <c r="K20" s="75">
        <f>5000+1560</f>
        <v>6560</v>
      </c>
      <c r="L20" s="31"/>
      <c r="M20" s="1">
        <v>0</v>
      </c>
      <c r="N20" s="34">
        <v>5000</v>
      </c>
      <c r="O20" s="34">
        <v>5000</v>
      </c>
      <c r="P20" s="25">
        <v>2400</v>
      </c>
    </row>
    <row r="21" spans="1:16" ht="29.25" customHeight="1" x14ac:dyDescent="0.2">
      <c r="A21" s="27"/>
      <c r="B21" s="28" t="s">
        <v>49</v>
      </c>
      <c r="C21" s="29">
        <f>SUM(C19:C19)</f>
        <v>0</v>
      </c>
      <c r="D21" s="29">
        <f>SUM(D19:D20)</f>
        <v>30577</v>
      </c>
      <c r="E21" s="29">
        <f>SUM(E19:E20)</f>
        <v>30577</v>
      </c>
      <c r="F21" s="29">
        <f>SUM(F19:F20)</f>
        <v>39077</v>
      </c>
      <c r="G21" s="29">
        <f>SUM(G19:G20)</f>
        <v>34901.599999999999</v>
      </c>
      <c r="H21" s="29"/>
      <c r="I21" s="29">
        <f>SUM(I19:I20)</f>
        <v>30577</v>
      </c>
      <c r="J21" s="29">
        <f>SUM(J19:J20)</f>
        <v>5000</v>
      </c>
      <c r="K21" s="29">
        <f>SUM(K19:K20)</f>
        <v>6560</v>
      </c>
      <c r="L21" s="29"/>
      <c r="M21" s="29">
        <f>SUM(M19:M20)</f>
        <v>30577</v>
      </c>
      <c r="N21" s="29">
        <f>SUM(N19:N20)</f>
        <v>5000</v>
      </c>
      <c r="O21" s="29">
        <f>SUM(O19:O20)</f>
        <v>5000</v>
      </c>
      <c r="P21" s="30" t="s">
        <v>1</v>
      </c>
    </row>
    <row r="22" spans="1:16" ht="38.25" x14ac:dyDescent="0.2">
      <c r="A22" s="23" t="s">
        <v>27</v>
      </c>
      <c r="B22" s="32" t="s">
        <v>50</v>
      </c>
      <c r="C22" s="33"/>
      <c r="D22" s="1">
        <v>18532</v>
      </c>
      <c r="E22" s="1">
        <v>18532</v>
      </c>
      <c r="F22" s="1">
        <v>8837</v>
      </c>
      <c r="G22" s="1">
        <v>3414.08</v>
      </c>
      <c r="H22" s="2"/>
      <c r="I22" s="1">
        <v>18532</v>
      </c>
      <c r="J22" s="1">
        <v>12814</v>
      </c>
      <c r="K22" s="74">
        <v>8668</v>
      </c>
      <c r="L22" s="2"/>
      <c r="M22" s="1">
        <v>18532</v>
      </c>
      <c r="N22" s="34">
        <v>12814</v>
      </c>
      <c r="O22" s="75">
        <v>8668</v>
      </c>
      <c r="P22" s="25" t="s">
        <v>51</v>
      </c>
    </row>
    <row r="23" spans="1:16" ht="38.25" x14ac:dyDescent="0.2">
      <c r="A23" s="23" t="s">
        <v>30</v>
      </c>
      <c r="B23" s="32" t="s">
        <v>52</v>
      </c>
      <c r="C23" s="33"/>
      <c r="D23" s="1">
        <v>1324</v>
      </c>
      <c r="E23" s="1">
        <v>1324</v>
      </c>
      <c r="F23" s="1">
        <v>1324</v>
      </c>
      <c r="G23" s="1">
        <v>0</v>
      </c>
      <c r="H23" s="2"/>
      <c r="I23" s="1">
        <v>1324</v>
      </c>
      <c r="J23" s="1">
        <v>1324</v>
      </c>
      <c r="K23" s="74">
        <v>1268</v>
      </c>
      <c r="L23" s="2"/>
      <c r="M23" s="1">
        <v>1324</v>
      </c>
      <c r="N23" s="34">
        <v>1324</v>
      </c>
      <c r="O23" s="75">
        <v>1268</v>
      </c>
      <c r="P23" s="25" t="s">
        <v>51</v>
      </c>
    </row>
    <row r="24" spans="1:16" ht="38.25" x14ac:dyDescent="0.2">
      <c r="A24" s="23" t="s">
        <v>30</v>
      </c>
      <c r="B24" s="32" t="s">
        <v>53</v>
      </c>
      <c r="C24" s="33"/>
      <c r="D24" s="1">
        <v>21091</v>
      </c>
      <c r="E24" s="1">
        <v>21091</v>
      </c>
      <c r="F24" s="1">
        <v>21091</v>
      </c>
      <c r="G24" s="1">
        <v>16291.3</v>
      </c>
      <c r="H24" s="2"/>
      <c r="I24" s="1">
        <v>21091</v>
      </c>
      <c r="J24" s="1">
        <v>21091</v>
      </c>
      <c r="K24" s="74">
        <v>20476</v>
      </c>
      <c r="L24" s="2"/>
      <c r="M24" s="1">
        <v>21091</v>
      </c>
      <c r="N24" s="34">
        <v>21091</v>
      </c>
      <c r="O24" s="75">
        <v>20483</v>
      </c>
      <c r="P24" s="25" t="s">
        <v>51</v>
      </c>
    </row>
    <row r="25" spans="1:16" ht="38.25" x14ac:dyDescent="0.2">
      <c r="A25" s="23" t="s">
        <v>30</v>
      </c>
      <c r="B25" s="32" t="s">
        <v>54</v>
      </c>
      <c r="C25" s="33"/>
      <c r="D25" s="1">
        <v>48427</v>
      </c>
      <c r="E25" s="1">
        <v>48427</v>
      </c>
      <c r="F25" s="1">
        <v>48427</v>
      </c>
      <c r="G25" s="1">
        <v>49519.22</v>
      </c>
      <c r="H25" s="2"/>
      <c r="I25" s="1">
        <v>48427</v>
      </c>
      <c r="J25" s="1">
        <v>48427</v>
      </c>
      <c r="K25" s="74">
        <v>77084</v>
      </c>
      <c r="L25" s="2"/>
      <c r="M25" s="1">
        <v>48427</v>
      </c>
      <c r="N25" s="34">
        <v>48427</v>
      </c>
      <c r="O25" s="75">
        <v>77084</v>
      </c>
      <c r="P25" s="25" t="s">
        <v>51</v>
      </c>
    </row>
    <row r="26" spans="1:16" ht="38.25" x14ac:dyDescent="0.2">
      <c r="A26" s="23" t="s">
        <v>36</v>
      </c>
      <c r="B26" s="32" t="s">
        <v>55</v>
      </c>
      <c r="C26" s="33"/>
      <c r="D26" s="1">
        <v>82198</v>
      </c>
      <c r="E26" s="1">
        <v>82198</v>
      </c>
      <c r="F26" s="1">
        <v>82198</v>
      </c>
      <c r="G26" s="1">
        <v>72314.960000000006</v>
      </c>
      <c r="H26" s="2"/>
      <c r="I26" s="1">
        <v>82198</v>
      </c>
      <c r="J26" s="1">
        <v>109598</v>
      </c>
      <c r="K26" s="74">
        <f>112503+2964</f>
        <v>115467</v>
      </c>
      <c r="L26" s="2"/>
      <c r="M26" s="34">
        <v>82198</v>
      </c>
      <c r="N26" s="34">
        <v>109598</v>
      </c>
      <c r="O26" s="75">
        <v>116138</v>
      </c>
      <c r="P26" s="25" t="s">
        <v>51</v>
      </c>
    </row>
    <row r="27" spans="1:16" ht="38.25" x14ac:dyDescent="0.2">
      <c r="A27" s="23" t="s">
        <v>38</v>
      </c>
      <c r="B27" s="3" t="s">
        <v>56</v>
      </c>
      <c r="C27" s="33"/>
      <c r="D27" s="1">
        <v>26362</v>
      </c>
      <c r="E27" s="1">
        <v>26362</v>
      </c>
      <c r="F27" s="1">
        <v>26362</v>
      </c>
      <c r="G27" s="1">
        <v>13680.7</v>
      </c>
      <c r="H27" s="2"/>
      <c r="I27" s="1">
        <v>26362</v>
      </c>
      <c r="J27" s="1">
        <v>26362</v>
      </c>
      <c r="K27" s="74">
        <v>25880</v>
      </c>
      <c r="L27" s="2"/>
      <c r="M27" s="34">
        <v>26362</v>
      </c>
      <c r="N27" s="34">
        <v>26362</v>
      </c>
      <c r="O27" s="75">
        <v>26111</v>
      </c>
      <c r="P27" s="25" t="s">
        <v>51</v>
      </c>
    </row>
    <row r="28" spans="1:16" ht="38.25" x14ac:dyDescent="0.2">
      <c r="A28" s="23" t="s">
        <v>40</v>
      </c>
      <c r="B28" s="32" t="s">
        <v>57</v>
      </c>
      <c r="C28" s="33"/>
      <c r="D28" s="1">
        <v>32370</v>
      </c>
      <c r="E28" s="1">
        <v>32370</v>
      </c>
      <c r="F28" s="1">
        <v>32370</v>
      </c>
      <c r="G28" s="1">
        <v>29056.23</v>
      </c>
      <c r="H28" s="31"/>
      <c r="I28" s="1">
        <v>32370</v>
      </c>
      <c r="J28" s="1">
        <v>32370</v>
      </c>
      <c r="K28" s="74">
        <v>35511</v>
      </c>
      <c r="L28" s="2"/>
      <c r="M28" s="1">
        <v>32370</v>
      </c>
      <c r="N28" s="34">
        <v>32370</v>
      </c>
      <c r="O28" s="75">
        <v>36089</v>
      </c>
      <c r="P28" s="25" t="s">
        <v>51</v>
      </c>
    </row>
    <row r="29" spans="1:16" ht="38.25" x14ac:dyDescent="0.2">
      <c r="A29" s="23" t="s">
        <v>42</v>
      </c>
      <c r="B29" s="35" t="s">
        <v>58</v>
      </c>
      <c r="C29" s="36"/>
      <c r="D29" s="37">
        <v>17906</v>
      </c>
      <c r="E29" s="37">
        <v>17906</v>
      </c>
      <c r="F29" s="37">
        <v>17906</v>
      </c>
      <c r="G29" s="37">
        <v>14157.41</v>
      </c>
      <c r="H29" s="29"/>
      <c r="I29" s="37">
        <v>17906</v>
      </c>
      <c r="J29" s="37">
        <v>17906</v>
      </c>
      <c r="K29" s="76">
        <v>18416</v>
      </c>
      <c r="L29" s="29"/>
      <c r="M29" s="37">
        <v>17906</v>
      </c>
      <c r="N29" s="37">
        <v>17906</v>
      </c>
      <c r="O29" s="76">
        <v>16114</v>
      </c>
      <c r="P29" s="25" t="s">
        <v>51</v>
      </c>
    </row>
    <row r="30" spans="1:16" ht="38.25" x14ac:dyDescent="0.2">
      <c r="A30" s="23" t="s">
        <v>46</v>
      </c>
      <c r="B30" s="32" t="s">
        <v>59</v>
      </c>
      <c r="C30" s="33"/>
      <c r="D30" s="1">
        <v>26365</v>
      </c>
      <c r="E30" s="1">
        <v>26365</v>
      </c>
      <c r="F30" s="1">
        <v>26365</v>
      </c>
      <c r="G30" s="1">
        <v>19894.48</v>
      </c>
      <c r="H30" s="2"/>
      <c r="I30" s="1">
        <v>26365</v>
      </c>
      <c r="J30" s="1">
        <v>0</v>
      </c>
      <c r="K30" s="1">
        <v>0</v>
      </c>
      <c r="L30" s="2"/>
      <c r="M30" s="1">
        <v>26365</v>
      </c>
      <c r="N30" s="34">
        <v>0</v>
      </c>
      <c r="O30" s="34">
        <v>0</v>
      </c>
      <c r="P30" s="25" t="s">
        <v>60</v>
      </c>
    </row>
    <row r="31" spans="1:16" ht="38.25" x14ac:dyDescent="0.2">
      <c r="A31" s="23" t="s">
        <v>30</v>
      </c>
      <c r="B31" s="32" t="s">
        <v>61</v>
      </c>
      <c r="C31" s="33"/>
      <c r="D31" s="1">
        <v>0</v>
      </c>
      <c r="E31" s="1">
        <v>0</v>
      </c>
      <c r="F31" s="1">
        <v>1195</v>
      </c>
      <c r="G31" s="1">
        <v>608.48</v>
      </c>
      <c r="H31" s="2"/>
      <c r="I31" s="1">
        <v>0</v>
      </c>
      <c r="J31" s="1">
        <v>718</v>
      </c>
      <c r="K31" s="74">
        <v>1480</v>
      </c>
      <c r="L31" s="2"/>
      <c r="M31" s="1">
        <v>0</v>
      </c>
      <c r="N31" s="34">
        <v>718</v>
      </c>
      <c r="O31" s="74">
        <v>1129</v>
      </c>
      <c r="P31" s="25" t="s">
        <v>60</v>
      </c>
    </row>
    <row r="32" spans="1:16" ht="29.25" customHeight="1" x14ac:dyDescent="0.2">
      <c r="A32" s="27"/>
      <c r="B32" s="28" t="s">
        <v>62</v>
      </c>
      <c r="C32" s="29">
        <f>SUM(C22:C30)</f>
        <v>0</v>
      </c>
      <c r="D32" s="29">
        <f>SUM(D22:D31)</f>
        <v>274575</v>
      </c>
      <c r="E32" s="29">
        <f>SUM(E22:E31)</f>
        <v>274575</v>
      </c>
      <c r="F32" s="29">
        <f>SUM(F22:F31)</f>
        <v>266075</v>
      </c>
      <c r="G32" s="29">
        <f>SUM(G22:G31)</f>
        <v>218936.86000000004</v>
      </c>
      <c r="H32" s="29"/>
      <c r="I32" s="29">
        <f>SUM(I22:I31)</f>
        <v>274575</v>
      </c>
      <c r="J32" s="29">
        <f>SUM(J22:J31)</f>
        <v>270610</v>
      </c>
      <c r="K32" s="29">
        <f>SUM(K22:K31)</f>
        <v>304250</v>
      </c>
      <c r="L32" s="29"/>
      <c r="M32" s="29">
        <f>SUM(M22:M31)</f>
        <v>274575</v>
      </c>
      <c r="N32" s="29">
        <f>SUM(N22:N31)</f>
        <v>270610</v>
      </c>
      <c r="O32" s="29">
        <f>SUM(O22:O31)</f>
        <v>303084</v>
      </c>
      <c r="P32" s="30" t="s">
        <v>2</v>
      </c>
    </row>
    <row r="33" spans="1:16" ht="74.25" customHeight="1" x14ac:dyDescent="0.2">
      <c r="A33" s="23" t="s">
        <v>27</v>
      </c>
      <c r="B33" s="3" t="s">
        <v>63</v>
      </c>
      <c r="C33" s="24"/>
      <c r="D33" s="26">
        <v>9792</v>
      </c>
      <c r="E33" s="26">
        <v>9792</v>
      </c>
      <c r="F33" s="26">
        <v>9792</v>
      </c>
      <c r="G33" s="26">
        <v>0</v>
      </c>
      <c r="H33" s="31"/>
      <c r="I33" s="39">
        <v>9792</v>
      </c>
      <c r="J33" s="34">
        <v>0</v>
      </c>
      <c r="K33" s="34">
        <v>0</v>
      </c>
      <c r="L33" s="31"/>
      <c r="M33" s="26">
        <v>9792</v>
      </c>
      <c r="N33" s="34">
        <v>0</v>
      </c>
      <c r="O33" s="34">
        <v>0</v>
      </c>
      <c r="P33" s="25">
        <v>4300</v>
      </c>
    </row>
    <row r="34" spans="1:16" ht="163.5" customHeight="1" x14ac:dyDescent="0.2">
      <c r="A34" s="23" t="s">
        <v>30</v>
      </c>
      <c r="B34" s="3" t="s">
        <v>64</v>
      </c>
      <c r="C34" s="24"/>
      <c r="D34" s="26">
        <v>15550</v>
      </c>
      <c r="E34" s="26">
        <v>15550</v>
      </c>
      <c r="F34" s="26">
        <v>15550</v>
      </c>
      <c r="G34" s="26">
        <v>32185.52</v>
      </c>
      <c r="H34" s="31"/>
      <c r="I34" s="39">
        <v>15550</v>
      </c>
      <c r="J34" s="34">
        <v>0</v>
      </c>
      <c r="K34" s="75">
        <v>22385</v>
      </c>
      <c r="L34" s="31"/>
      <c r="M34" s="26">
        <v>15550</v>
      </c>
      <c r="N34" s="34">
        <v>0</v>
      </c>
      <c r="O34" s="34">
        <v>9900</v>
      </c>
      <c r="P34" s="25">
        <v>4300</v>
      </c>
    </row>
    <row r="35" spans="1:16" ht="120" customHeight="1" x14ac:dyDescent="0.2">
      <c r="A35" s="23" t="s">
        <v>36</v>
      </c>
      <c r="B35" s="77" t="s">
        <v>65</v>
      </c>
      <c r="C35" s="24"/>
      <c r="D35" s="26">
        <v>0</v>
      </c>
      <c r="E35" s="26">
        <v>0</v>
      </c>
      <c r="F35" s="26">
        <v>0</v>
      </c>
      <c r="G35" s="26">
        <v>0</v>
      </c>
      <c r="H35" s="31"/>
      <c r="I35" s="39">
        <v>0</v>
      </c>
      <c r="J35" s="34">
        <v>0</v>
      </c>
      <c r="K35" s="75">
        <v>203200</v>
      </c>
      <c r="L35" s="31"/>
      <c r="M35" s="26">
        <v>0</v>
      </c>
      <c r="N35" s="34">
        <v>0</v>
      </c>
      <c r="O35" s="34">
        <v>0</v>
      </c>
      <c r="P35" s="25">
        <v>4400</v>
      </c>
    </row>
    <row r="36" spans="1:16" ht="50.25" customHeight="1" x14ac:dyDescent="0.2">
      <c r="A36" s="23" t="s">
        <v>36</v>
      </c>
      <c r="B36" s="77" t="s">
        <v>66</v>
      </c>
      <c r="C36" s="24"/>
      <c r="D36" s="26">
        <v>0</v>
      </c>
      <c r="E36" s="26">
        <v>0</v>
      </c>
      <c r="F36" s="26">
        <v>0</v>
      </c>
      <c r="G36" s="26">
        <v>0</v>
      </c>
      <c r="H36" s="31"/>
      <c r="I36" s="39">
        <v>0</v>
      </c>
      <c r="J36" s="34">
        <v>0</v>
      </c>
      <c r="K36" s="75">
        <v>48411.75</v>
      </c>
      <c r="L36" s="31"/>
      <c r="M36" s="26">
        <v>0</v>
      </c>
      <c r="N36" s="34">
        <v>0</v>
      </c>
      <c r="O36" s="75">
        <v>11522</v>
      </c>
      <c r="P36" s="25">
        <v>4300</v>
      </c>
    </row>
    <row r="37" spans="1:16" ht="132.75" customHeight="1" x14ac:dyDescent="0.2">
      <c r="A37" s="23" t="s">
        <v>36</v>
      </c>
      <c r="B37" s="40" t="s">
        <v>67</v>
      </c>
      <c r="C37" s="24"/>
      <c r="D37" s="26">
        <v>0</v>
      </c>
      <c r="E37" s="34">
        <v>44600</v>
      </c>
      <c r="F37" s="34">
        <v>44600</v>
      </c>
      <c r="G37" s="34">
        <v>21999.85</v>
      </c>
      <c r="H37" s="31"/>
      <c r="I37" s="39">
        <v>0</v>
      </c>
      <c r="J37" s="34">
        <v>36702</v>
      </c>
      <c r="K37" s="75">
        <v>80489</v>
      </c>
      <c r="L37" s="31"/>
      <c r="M37" s="26">
        <v>0</v>
      </c>
      <c r="N37" s="34">
        <v>36702</v>
      </c>
      <c r="O37" s="75">
        <v>0</v>
      </c>
      <c r="P37" s="25">
        <v>4300</v>
      </c>
    </row>
    <row r="38" spans="1:16" ht="37.5" customHeight="1" x14ac:dyDescent="0.2">
      <c r="A38" s="23" t="s">
        <v>36</v>
      </c>
      <c r="B38" s="3" t="s">
        <v>68</v>
      </c>
      <c r="C38" s="24"/>
      <c r="D38" s="26">
        <v>12678</v>
      </c>
      <c r="E38" s="26">
        <v>12678</v>
      </c>
      <c r="F38" s="26">
        <v>12678</v>
      </c>
      <c r="G38" s="26"/>
      <c r="H38" s="31"/>
      <c r="I38" s="39">
        <v>12678</v>
      </c>
      <c r="J38" s="34">
        <v>12678</v>
      </c>
      <c r="K38" s="75">
        <v>0</v>
      </c>
      <c r="L38" s="31"/>
      <c r="M38" s="26">
        <v>12678</v>
      </c>
      <c r="N38" s="34">
        <v>12678</v>
      </c>
      <c r="O38" s="75">
        <v>0</v>
      </c>
      <c r="P38" s="25">
        <v>4300</v>
      </c>
    </row>
    <row r="39" spans="1:16" ht="160.5" customHeight="1" x14ac:dyDescent="0.2">
      <c r="A39" s="23" t="s">
        <v>46</v>
      </c>
      <c r="B39" s="3" t="s">
        <v>69</v>
      </c>
      <c r="C39" s="24"/>
      <c r="D39" s="26">
        <v>12000</v>
      </c>
      <c r="E39" s="34">
        <v>12000</v>
      </c>
      <c r="F39" s="34">
        <v>12000</v>
      </c>
      <c r="G39" s="34">
        <v>1442</v>
      </c>
      <c r="H39" s="31"/>
      <c r="I39" s="39">
        <v>12000</v>
      </c>
      <c r="J39" s="34">
        <v>12000</v>
      </c>
      <c r="K39" s="75">
        <v>2400</v>
      </c>
      <c r="L39" s="31"/>
      <c r="M39" s="26">
        <v>12000</v>
      </c>
      <c r="N39" s="34">
        <v>12000</v>
      </c>
      <c r="O39" s="75">
        <v>2400</v>
      </c>
      <c r="P39" s="25">
        <v>4300</v>
      </c>
    </row>
    <row r="40" spans="1:16" ht="60.75" customHeight="1" x14ac:dyDescent="0.2">
      <c r="A40" s="23" t="s">
        <v>46</v>
      </c>
      <c r="B40" s="3" t="s">
        <v>70</v>
      </c>
      <c r="C40" s="24"/>
      <c r="D40" s="26">
        <v>1510</v>
      </c>
      <c r="E40" s="26">
        <v>1510</v>
      </c>
      <c r="F40" s="26">
        <v>1510</v>
      </c>
      <c r="G40" s="26">
        <v>0</v>
      </c>
      <c r="H40" s="31"/>
      <c r="I40" s="39">
        <v>1510</v>
      </c>
      <c r="J40" s="34">
        <v>0</v>
      </c>
      <c r="K40" s="34">
        <v>0</v>
      </c>
      <c r="L40" s="31"/>
      <c r="M40" s="26">
        <v>1510</v>
      </c>
      <c r="N40" s="34">
        <v>0</v>
      </c>
      <c r="O40" s="34">
        <v>0</v>
      </c>
      <c r="P40" s="25">
        <v>4300</v>
      </c>
    </row>
    <row r="41" spans="1:16" ht="29.25" customHeight="1" x14ac:dyDescent="0.2">
      <c r="A41" s="27"/>
      <c r="B41" s="28" t="s">
        <v>71</v>
      </c>
      <c r="C41" s="29">
        <f>SUM(C33:C40)</f>
        <v>0</v>
      </c>
      <c r="D41" s="29">
        <f>SUM(D33:D40)</f>
        <v>51530</v>
      </c>
      <c r="E41" s="29">
        <f>SUM(E33:E40)</f>
        <v>96130</v>
      </c>
      <c r="F41" s="29">
        <f>SUM(F33:F40)</f>
        <v>96130</v>
      </c>
      <c r="G41" s="29">
        <f>SUM(G33:G40)</f>
        <v>55627.369999999995</v>
      </c>
      <c r="H41" s="29"/>
      <c r="I41" s="29">
        <f>SUM(I33:I40)</f>
        <v>51530</v>
      </c>
      <c r="J41" s="29">
        <f>SUM(J33:J40)</f>
        <v>61380</v>
      </c>
      <c r="K41" s="29">
        <f>SUM(K33:K40)</f>
        <v>356885.75</v>
      </c>
      <c r="L41" s="29"/>
      <c r="M41" s="29">
        <f>SUM(M33:M40)</f>
        <v>51530</v>
      </c>
      <c r="N41" s="29">
        <f>SUM(N33:N40)</f>
        <v>61380</v>
      </c>
      <c r="O41" s="29">
        <f>SUM(O33:O40)</f>
        <v>23822</v>
      </c>
      <c r="P41" s="30" t="s">
        <v>3</v>
      </c>
    </row>
    <row r="42" spans="1:16" ht="120" customHeight="1" x14ac:dyDescent="0.2">
      <c r="A42" s="23" t="s">
        <v>30</v>
      </c>
      <c r="B42" s="3" t="s">
        <v>72</v>
      </c>
      <c r="C42" s="41"/>
      <c r="D42" s="39">
        <v>2900</v>
      </c>
      <c r="E42" s="34">
        <v>2900</v>
      </c>
      <c r="F42" s="34">
        <v>2900</v>
      </c>
      <c r="G42" s="34">
        <v>0</v>
      </c>
      <c r="H42" s="31"/>
      <c r="I42" s="39">
        <v>2900</v>
      </c>
      <c r="J42" s="34">
        <v>0</v>
      </c>
      <c r="K42" s="75">
        <v>2900</v>
      </c>
      <c r="L42" s="31"/>
      <c r="M42" s="26">
        <v>2900</v>
      </c>
      <c r="N42" s="34">
        <v>0</v>
      </c>
      <c r="O42" s="34">
        <v>0</v>
      </c>
      <c r="P42" s="25">
        <v>5800</v>
      </c>
    </row>
    <row r="43" spans="1:16" ht="64.5" customHeight="1" x14ac:dyDescent="0.2">
      <c r="A43" s="23" t="s">
        <v>73</v>
      </c>
      <c r="B43" s="3" t="s">
        <v>74</v>
      </c>
      <c r="C43" s="24"/>
      <c r="D43" s="38">
        <v>51100</v>
      </c>
      <c r="E43" s="38">
        <v>51100</v>
      </c>
      <c r="F43" s="38">
        <v>51100</v>
      </c>
      <c r="G43" s="38">
        <v>66533.100000000006</v>
      </c>
      <c r="H43" s="29"/>
      <c r="I43" s="38">
        <v>51100</v>
      </c>
      <c r="J43" s="38">
        <v>51100</v>
      </c>
      <c r="K43" s="38">
        <v>51100</v>
      </c>
      <c r="L43" s="29"/>
      <c r="M43" s="38">
        <v>51100</v>
      </c>
      <c r="N43" s="38">
        <v>51100</v>
      </c>
      <c r="O43" s="38">
        <v>51100</v>
      </c>
      <c r="P43" s="25">
        <v>5200</v>
      </c>
    </row>
    <row r="44" spans="1:16" ht="33.75" customHeight="1" x14ac:dyDescent="0.2">
      <c r="A44" s="23" t="s">
        <v>46</v>
      </c>
      <c r="B44" s="3" t="s">
        <v>75</v>
      </c>
      <c r="C44" s="33"/>
      <c r="D44" s="39">
        <v>10000</v>
      </c>
      <c r="E44" s="34">
        <v>10000</v>
      </c>
      <c r="F44" s="34">
        <v>10000</v>
      </c>
      <c r="G44" s="34">
        <v>10000</v>
      </c>
      <c r="H44" s="31"/>
      <c r="I44" s="39">
        <v>10000</v>
      </c>
      <c r="J44" s="34">
        <v>10000</v>
      </c>
      <c r="K44" s="34">
        <v>10000</v>
      </c>
      <c r="L44" s="31"/>
      <c r="M44" s="34">
        <v>10000</v>
      </c>
      <c r="N44" s="34">
        <v>10000</v>
      </c>
      <c r="O44" s="34">
        <v>10000</v>
      </c>
      <c r="P44" s="25">
        <v>5800</v>
      </c>
    </row>
    <row r="45" spans="1:16" ht="37.5" customHeight="1" x14ac:dyDescent="0.2">
      <c r="A45" s="23" t="s">
        <v>73</v>
      </c>
      <c r="B45" s="42" t="s">
        <v>76</v>
      </c>
      <c r="C45" s="43"/>
      <c r="D45" s="39">
        <v>300000</v>
      </c>
      <c r="E45" s="34">
        <v>300000</v>
      </c>
      <c r="F45" s="34">
        <v>300000</v>
      </c>
      <c r="G45" s="34">
        <v>305000</v>
      </c>
      <c r="H45" s="31"/>
      <c r="I45" s="39">
        <v>300000</v>
      </c>
      <c r="J45" s="26">
        <v>300000</v>
      </c>
      <c r="K45" s="26">
        <v>300000</v>
      </c>
      <c r="L45" s="31"/>
      <c r="M45" s="26">
        <v>300000</v>
      </c>
      <c r="N45" s="26">
        <v>300000</v>
      </c>
      <c r="O45" s="26">
        <v>300000</v>
      </c>
      <c r="P45" s="25">
        <v>5800</v>
      </c>
    </row>
    <row r="46" spans="1:16" ht="29.25" customHeight="1" x14ac:dyDescent="0.2">
      <c r="A46" s="27"/>
      <c r="B46" s="28" t="s">
        <v>77</v>
      </c>
      <c r="C46" s="29">
        <f>SUM(C42:C45)</f>
        <v>0</v>
      </c>
      <c r="D46" s="29">
        <f>SUM(D42:D45)</f>
        <v>364000</v>
      </c>
      <c r="E46" s="29">
        <f>SUM(E42:E45)</f>
        <v>364000</v>
      </c>
      <c r="F46" s="29">
        <f>SUM(F42:F45)</f>
        <v>364000</v>
      </c>
      <c r="G46" s="29">
        <f>SUM(G42:G45)</f>
        <v>381533.1</v>
      </c>
      <c r="H46" s="29"/>
      <c r="I46" s="29">
        <f>SUM(I42:I45)</f>
        <v>364000</v>
      </c>
      <c r="J46" s="29">
        <f>SUM(J42:J45)</f>
        <v>361100</v>
      </c>
      <c r="K46" s="29">
        <f>SUM(K42:K45)</f>
        <v>364000</v>
      </c>
      <c r="L46" s="29"/>
      <c r="M46" s="29">
        <f>SUM(M42:M45)</f>
        <v>364000</v>
      </c>
      <c r="N46" s="29">
        <f>SUM(N42:N45)</f>
        <v>361100</v>
      </c>
      <c r="O46" s="29">
        <f>SUM(O42:O45)</f>
        <v>361100</v>
      </c>
      <c r="P46" s="30" t="s">
        <v>4</v>
      </c>
    </row>
    <row r="47" spans="1:16" ht="29.25" customHeight="1" x14ac:dyDescent="0.2">
      <c r="A47" s="44"/>
      <c r="B47" s="45"/>
      <c r="C47" s="25"/>
      <c r="D47" s="38"/>
      <c r="E47" s="38"/>
      <c r="F47" s="38"/>
      <c r="G47" s="38"/>
      <c r="H47" s="29"/>
      <c r="I47" s="38"/>
      <c r="J47" s="38"/>
      <c r="K47" s="38"/>
      <c r="L47" s="29"/>
      <c r="M47" s="38"/>
      <c r="N47" s="38"/>
      <c r="O47" s="38"/>
      <c r="P47" s="46"/>
    </row>
    <row r="48" spans="1:16" ht="29.25" customHeight="1" x14ac:dyDescent="0.2">
      <c r="A48" s="27"/>
      <c r="B48" s="28" t="s">
        <v>78</v>
      </c>
      <c r="C48" s="29">
        <f>SUM(C47)</f>
        <v>0</v>
      </c>
      <c r="D48" s="29">
        <f>SUM(D47)</f>
        <v>0</v>
      </c>
      <c r="E48" s="29">
        <f>SUM(E47)</f>
        <v>0</v>
      </c>
      <c r="F48" s="29">
        <f>SUM(F47)</f>
        <v>0</v>
      </c>
      <c r="G48" s="29">
        <f>SUM(G47)</f>
        <v>0</v>
      </c>
      <c r="H48" s="29"/>
      <c r="I48" s="29">
        <f>SUM(I47)</f>
        <v>0</v>
      </c>
      <c r="J48" s="29">
        <f>SUM(J47)</f>
        <v>0</v>
      </c>
      <c r="K48" s="29">
        <f>SUM(K47)</f>
        <v>0</v>
      </c>
      <c r="L48" s="29"/>
      <c r="M48" s="29">
        <f>SUM(M47)</f>
        <v>0</v>
      </c>
      <c r="N48" s="29">
        <f>SUM(N47)</f>
        <v>0</v>
      </c>
      <c r="O48" s="29">
        <f>SUM(O47)</f>
        <v>0</v>
      </c>
      <c r="P48" s="30" t="s">
        <v>5</v>
      </c>
    </row>
    <row r="49" spans="1:16" s="51" customFormat="1" ht="29.25" customHeight="1" x14ac:dyDescent="0.25">
      <c r="A49" s="47"/>
      <c r="B49" s="48"/>
      <c r="C49" s="49"/>
      <c r="D49" s="37"/>
      <c r="E49" s="37"/>
      <c r="F49" s="37"/>
      <c r="G49" s="37"/>
      <c r="H49" s="29"/>
      <c r="I49" s="37"/>
      <c r="J49" s="37"/>
      <c r="K49" s="37"/>
      <c r="L49" s="29"/>
      <c r="M49" s="37"/>
      <c r="N49" s="37"/>
      <c r="O49" s="37"/>
      <c r="P49" s="50"/>
    </row>
    <row r="50" spans="1:16" ht="29.25" customHeight="1" x14ac:dyDescent="0.2">
      <c r="A50" s="52"/>
      <c r="B50" s="53" t="s">
        <v>79</v>
      </c>
      <c r="C50" s="54">
        <f>SUM(C48,C46,C41,C32,C21,C18)</f>
        <v>0</v>
      </c>
      <c r="D50" s="55">
        <f>SUM(D48,D46,D41,D32,D21,D18)</f>
        <v>1806255</v>
      </c>
      <c r="E50" s="55">
        <f>SUM(E48,E46,E41,E32,E21,E18)</f>
        <v>1806255</v>
      </c>
      <c r="F50" s="55">
        <f>SUM(F48,F46,F41,F32,F21,F18)</f>
        <v>1806255</v>
      </c>
      <c r="G50" s="55">
        <f>SUM(G48,G46,G41,G32,G21,G18)</f>
        <v>1459759.52</v>
      </c>
      <c r="H50" s="56"/>
      <c r="I50" s="56">
        <f>SUM(I48,I46,I41,I32,I21,I18)</f>
        <v>1806255</v>
      </c>
      <c r="J50" s="56">
        <f>SUM(J48,J46,J41,J32,J21,J18)</f>
        <v>1806255</v>
      </c>
      <c r="K50" s="56">
        <f>SUM(K48,K46,K41,K32,K21,K18)</f>
        <v>2180317.75</v>
      </c>
      <c r="L50" s="56"/>
      <c r="M50" s="56">
        <f>SUM(M48,M46,M41,M32,M21,M18)</f>
        <v>1806255</v>
      </c>
      <c r="N50" s="56">
        <f>SUM(N48,N46,N41,N32,N21,N18)</f>
        <v>1806255</v>
      </c>
      <c r="O50" s="56">
        <f>SUM(O48,O46,O41,O32,O21,O18)</f>
        <v>1836281</v>
      </c>
      <c r="P50" s="57"/>
    </row>
    <row r="51" spans="1:16" s="59" customFormat="1" ht="29.25" customHeight="1" x14ac:dyDescent="0.2">
      <c r="A51" s="44"/>
      <c r="B51" s="58"/>
      <c r="C51" s="49"/>
      <c r="D51" s="37"/>
      <c r="E51" s="37"/>
      <c r="F51" s="37"/>
      <c r="G51" s="37"/>
      <c r="H51" s="29"/>
      <c r="I51" s="37"/>
      <c r="J51" s="37"/>
      <c r="K51" s="37"/>
      <c r="L51" s="29"/>
      <c r="M51" s="37"/>
      <c r="N51" s="37"/>
      <c r="O51" s="37"/>
      <c r="P51" s="50"/>
    </row>
    <row r="52" spans="1:16" ht="29.25" customHeight="1" x14ac:dyDescent="0.2">
      <c r="A52" s="44"/>
      <c r="B52" s="60" t="s">
        <v>80</v>
      </c>
      <c r="C52" s="25"/>
      <c r="D52" s="38">
        <v>93745</v>
      </c>
      <c r="E52" s="38">
        <v>93745</v>
      </c>
      <c r="F52" s="38">
        <v>93745</v>
      </c>
      <c r="G52" s="38">
        <v>75761.73</v>
      </c>
      <c r="H52" s="29"/>
      <c r="I52" s="38">
        <v>93745</v>
      </c>
      <c r="J52" s="38">
        <v>93745</v>
      </c>
      <c r="K52" s="76">
        <v>84161</v>
      </c>
      <c r="L52" s="29"/>
      <c r="M52" s="38">
        <v>93745</v>
      </c>
      <c r="N52" s="38">
        <v>93745</v>
      </c>
      <c r="O52" s="76">
        <v>63719</v>
      </c>
      <c r="P52" s="46">
        <v>7310</v>
      </c>
    </row>
    <row r="53" spans="1:16" ht="29.25" customHeight="1" x14ac:dyDescent="0.2">
      <c r="A53" s="27"/>
      <c r="B53" s="28" t="s">
        <v>81</v>
      </c>
      <c r="C53" s="61">
        <f t="shared" ref="C53:N53" si="0">C52</f>
        <v>0</v>
      </c>
      <c r="D53" s="29">
        <f>D52</f>
        <v>93745</v>
      </c>
      <c r="E53" s="29">
        <f t="shared" si="0"/>
        <v>93745</v>
      </c>
      <c r="F53" s="29">
        <f>F52</f>
        <v>93745</v>
      </c>
      <c r="G53" s="29">
        <f>G52</f>
        <v>75761.73</v>
      </c>
      <c r="H53" s="29"/>
      <c r="I53" s="29">
        <f t="shared" si="0"/>
        <v>93745</v>
      </c>
      <c r="J53" s="29">
        <f t="shared" si="0"/>
        <v>93745</v>
      </c>
      <c r="K53" s="29">
        <f>K52</f>
        <v>84161</v>
      </c>
      <c r="L53" s="29"/>
      <c r="M53" s="29">
        <f t="shared" si="0"/>
        <v>93745</v>
      </c>
      <c r="N53" s="29">
        <f t="shared" si="0"/>
        <v>93745</v>
      </c>
      <c r="O53" s="29">
        <f>O52</f>
        <v>63719</v>
      </c>
      <c r="P53" s="30" t="s">
        <v>82</v>
      </c>
    </row>
    <row r="54" spans="1:16" ht="29.25" customHeight="1" x14ac:dyDescent="0.2">
      <c r="A54" s="27"/>
      <c r="B54" s="28" t="s">
        <v>83</v>
      </c>
      <c r="C54" s="62"/>
      <c r="D54" s="29">
        <f>SUM((C50+C53)+(D50+D53))</f>
        <v>1900000</v>
      </c>
      <c r="E54" s="29">
        <f>SUM(E50+E53)</f>
        <v>1900000</v>
      </c>
      <c r="F54" s="29">
        <f>SUM(F50+F53)</f>
        <v>1900000</v>
      </c>
      <c r="G54" s="29">
        <f>SUM(G50+G53)</f>
        <v>1535521.25</v>
      </c>
      <c r="H54" s="29"/>
      <c r="I54" s="29">
        <f>SUM(I50+I53)</f>
        <v>1900000</v>
      </c>
      <c r="J54" s="29">
        <f>SUM(J50+J53)</f>
        <v>1900000</v>
      </c>
      <c r="K54" s="29">
        <f>SUM(K50+K53)</f>
        <v>2264478.75</v>
      </c>
      <c r="L54" s="29"/>
      <c r="M54" s="29">
        <f>SUM(M50+M53)</f>
        <v>1900000</v>
      </c>
      <c r="N54" s="29">
        <f>SUM(N50+N53)</f>
        <v>1900000</v>
      </c>
      <c r="O54" s="29">
        <f>SUM(O50+O53)</f>
        <v>1900000</v>
      </c>
      <c r="P54" s="63"/>
    </row>
    <row r="55" spans="1:16" x14ac:dyDescent="0.2">
      <c r="H55" s="19"/>
    </row>
    <row r="56" spans="1:16" s="8" customFormat="1" x14ac:dyDescent="0.2">
      <c r="C56" s="4"/>
      <c r="D56" s="4" t="b">
        <f>1900000=D54</f>
        <v>1</v>
      </c>
      <c r="E56" s="4" t="b">
        <f>1900000=E54</f>
        <v>1</v>
      </c>
      <c r="F56" s="4" t="b">
        <f>1900000=F54</f>
        <v>1</v>
      </c>
      <c r="G56" s="4" t="b">
        <f>1535521.25=G54</f>
        <v>1</v>
      </c>
      <c r="H56" s="5"/>
      <c r="I56" s="4" t="b">
        <f>1900000=I54</f>
        <v>1</v>
      </c>
      <c r="J56" s="4" t="b">
        <f>1900000=J54</f>
        <v>1</v>
      </c>
      <c r="K56" s="4" t="b">
        <f>1900000+364478.75=K54</f>
        <v>1</v>
      </c>
      <c r="L56" s="6"/>
      <c r="M56" s="4" t="b">
        <f>1900000=M54</f>
        <v>1</v>
      </c>
      <c r="N56" s="4" t="b">
        <f>1900000=N54</f>
        <v>1</v>
      </c>
      <c r="O56" s="4" t="b">
        <f>1900000=O54</f>
        <v>1</v>
      </c>
      <c r="P56" s="7"/>
    </row>
    <row r="57" spans="1:16" s="8" customFormat="1" x14ac:dyDescent="0.2">
      <c r="C57" s="4"/>
      <c r="D57" s="4"/>
      <c r="E57" s="4"/>
      <c r="F57" s="4"/>
      <c r="G57" s="4"/>
      <c r="H57" s="4"/>
      <c r="I57" s="4"/>
      <c r="J57" s="6"/>
      <c r="K57" s="6"/>
      <c r="L57" s="4"/>
      <c r="M57" s="4"/>
      <c r="P57" s="7"/>
    </row>
    <row r="58" spans="1:16" s="8" customFormat="1" x14ac:dyDescent="0.2">
      <c r="C58" s="4"/>
      <c r="D58" s="4"/>
      <c r="E58" s="65"/>
      <c r="F58" s="68" t="s">
        <v>84</v>
      </c>
      <c r="G58" s="65">
        <v>1535521.25</v>
      </c>
      <c r="H58" s="4"/>
      <c r="I58" s="4"/>
      <c r="J58" s="69" t="s">
        <v>85</v>
      </c>
      <c r="K58" s="66">
        <v>364478.75</v>
      </c>
      <c r="L58" s="4"/>
      <c r="M58" s="4"/>
      <c r="N58" s="70"/>
      <c r="O58" s="67">
        <f>O54-N54</f>
        <v>0</v>
      </c>
    </row>
    <row r="59" spans="1:16" s="8" customFormat="1" x14ac:dyDescent="0.2">
      <c r="C59" s="4"/>
      <c r="D59" s="4"/>
      <c r="E59" s="4"/>
      <c r="F59" s="4"/>
      <c r="G59" s="4"/>
      <c r="H59" s="4"/>
      <c r="I59" s="4"/>
      <c r="J59" s="6" t="s">
        <v>86</v>
      </c>
      <c r="K59" s="72">
        <v>1900000</v>
      </c>
      <c r="L59" s="4"/>
      <c r="M59" s="4"/>
      <c r="N59" s="70"/>
      <c r="P59" s="7"/>
    </row>
    <row r="60" spans="1:16" s="8" customFormat="1" x14ac:dyDescent="0.2">
      <c r="C60" s="4"/>
      <c r="D60" s="4"/>
      <c r="E60" s="4"/>
      <c r="F60" s="4"/>
      <c r="G60" s="65">
        <f>G54-G58</f>
        <v>0</v>
      </c>
      <c r="H60" s="4"/>
      <c r="I60" s="4"/>
      <c r="J60" s="6" t="s">
        <v>87</v>
      </c>
      <c r="K60" s="66">
        <f>SUM(K58:K59)</f>
        <v>2264478.75</v>
      </c>
      <c r="L60" s="4"/>
      <c r="M60" s="4"/>
      <c r="N60" s="70"/>
      <c r="P60" s="7"/>
    </row>
    <row r="61" spans="1:16" s="8" customFormat="1" x14ac:dyDescent="0.2">
      <c r="C61" s="4"/>
      <c r="D61" s="4"/>
      <c r="E61" s="4"/>
      <c r="F61" s="4"/>
      <c r="G61" s="4"/>
      <c r="H61" s="4"/>
      <c r="I61" s="4"/>
      <c r="J61" s="6"/>
      <c r="K61" s="6"/>
      <c r="L61" s="4"/>
      <c r="M61" s="4"/>
      <c r="N61" s="70"/>
      <c r="P61" s="7"/>
    </row>
    <row r="62" spans="1:16" s="8" customFormat="1" x14ac:dyDescent="0.2">
      <c r="C62" s="4"/>
      <c r="D62" s="4"/>
      <c r="E62" s="4"/>
      <c r="F62" s="4"/>
      <c r="G62" s="4"/>
      <c r="H62" s="4"/>
      <c r="I62" s="4"/>
      <c r="J62" s="6" t="s">
        <v>88</v>
      </c>
      <c r="K62" s="66">
        <f>K54-K60</f>
        <v>0</v>
      </c>
      <c r="L62" s="4"/>
      <c r="M62" s="4" t="s">
        <v>89</v>
      </c>
      <c r="N62" s="70"/>
      <c r="P62" s="7"/>
    </row>
    <row r="63" spans="1:16" s="8" customFormat="1" x14ac:dyDescent="0.2">
      <c r="C63" s="4"/>
      <c r="D63" s="4"/>
      <c r="E63" s="4"/>
      <c r="F63" s="4"/>
      <c r="G63" s="78"/>
      <c r="H63" s="4"/>
      <c r="I63" s="4"/>
      <c r="J63" s="6"/>
      <c r="K63" s="6"/>
      <c r="L63" s="4"/>
      <c r="M63" s="4"/>
      <c r="N63" s="70"/>
      <c r="P63" s="7"/>
    </row>
    <row r="64" spans="1:16" s="8" customFormat="1" x14ac:dyDescent="0.2">
      <c r="C64" s="4"/>
      <c r="D64" s="4"/>
      <c r="E64" s="4"/>
      <c r="F64" s="4"/>
      <c r="G64" s="78"/>
      <c r="H64" s="4"/>
      <c r="I64" s="4"/>
      <c r="J64" s="6"/>
      <c r="K64" s="6"/>
      <c r="L64" s="4"/>
      <c r="M64" s="4"/>
      <c r="N64" s="70"/>
      <c r="P64" s="7"/>
    </row>
    <row r="65" spans="3:16" s="8" customFormat="1" x14ac:dyDescent="0.2">
      <c r="C65" s="4"/>
      <c r="D65" s="4"/>
      <c r="E65" s="4"/>
      <c r="F65" s="4"/>
      <c r="G65" s="78"/>
      <c r="H65" s="4"/>
      <c r="I65" s="4"/>
      <c r="J65" s="6"/>
      <c r="K65" s="6"/>
      <c r="L65" s="4"/>
      <c r="M65" s="4"/>
      <c r="N65" s="70"/>
      <c r="P65" s="7"/>
    </row>
    <row r="66" spans="3:16" x14ac:dyDescent="0.2">
      <c r="G66" s="79"/>
      <c r="H66" s="18"/>
      <c r="J66" s="20"/>
      <c r="K66" s="20"/>
      <c r="L66" s="18"/>
      <c r="N66" s="71"/>
      <c r="O66" s="16"/>
    </row>
    <row r="67" spans="3:16" x14ac:dyDescent="0.2">
      <c r="G67" s="79"/>
      <c r="H67" s="18"/>
      <c r="J67" s="20"/>
      <c r="K67" s="20"/>
      <c r="L67" s="18"/>
      <c r="N67" s="16"/>
      <c r="O67" s="16"/>
    </row>
    <row r="68" spans="3:16" x14ac:dyDescent="0.2">
      <c r="G68" s="79"/>
      <c r="H68" s="18"/>
      <c r="J68" s="20"/>
      <c r="K68" s="20"/>
      <c r="L68" s="18"/>
      <c r="N68" s="16"/>
      <c r="O68" s="16"/>
    </row>
    <row r="69" spans="3:16" x14ac:dyDescent="0.2">
      <c r="G69" s="79"/>
      <c r="H69" s="18"/>
      <c r="J69" s="20"/>
      <c r="K69" s="20"/>
      <c r="L69" s="18"/>
      <c r="N69" s="16"/>
      <c r="O69" s="16"/>
    </row>
    <row r="70" spans="3:16" x14ac:dyDescent="0.2">
      <c r="G70" s="79"/>
      <c r="H70" s="18"/>
      <c r="J70" s="20"/>
      <c r="K70" s="20"/>
      <c r="L70" s="18"/>
      <c r="N70" s="16"/>
      <c r="O70" s="16"/>
    </row>
    <row r="71" spans="3:16" x14ac:dyDescent="0.2">
      <c r="G71" s="79"/>
      <c r="H71" s="18"/>
      <c r="J71" s="20"/>
      <c r="K71" s="20"/>
      <c r="L71" s="18"/>
      <c r="N71" s="16"/>
      <c r="O71" s="16"/>
    </row>
    <row r="72" spans="3:16" x14ac:dyDescent="0.2">
      <c r="G72" s="79"/>
      <c r="H72" s="18"/>
      <c r="J72" s="20"/>
      <c r="K72" s="20"/>
      <c r="L72" s="18"/>
      <c r="N72" s="16"/>
      <c r="O72" s="16"/>
    </row>
    <row r="73" spans="3:16" x14ac:dyDescent="0.2">
      <c r="G73" s="79"/>
      <c r="H73" s="18"/>
      <c r="J73" s="20"/>
      <c r="K73" s="20"/>
      <c r="L73" s="18"/>
      <c r="N73" s="16"/>
      <c r="O73" s="16"/>
    </row>
    <row r="74" spans="3:16" x14ac:dyDescent="0.2">
      <c r="G74" s="79"/>
      <c r="H74" s="18"/>
      <c r="J74" s="20"/>
      <c r="K74" s="20"/>
      <c r="L74" s="18"/>
      <c r="N74" s="16"/>
      <c r="O74" s="16"/>
    </row>
    <row r="75" spans="3:16" x14ac:dyDescent="0.2">
      <c r="G75" s="79"/>
      <c r="H75" s="18"/>
      <c r="J75" s="20"/>
      <c r="K75" s="20"/>
      <c r="L75" s="18"/>
      <c r="N75" s="16"/>
      <c r="O75" s="16"/>
    </row>
    <row r="76" spans="3:16" x14ac:dyDescent="0.2">
      <c r="H76" s="18"/>
      <c r="J76" s="20"/>
      <c r="K76" s="20"/>
      <c r="L76" s="18"/>
      <c r="N76" s="16"/>
      <c r="O76" s="16"/>
    </row>
    <row r="77" spans="3:16" x14ac:dyDescent="0.2">
      <c r="H77" s="18"/>
      <c r="J77" s="20"/>
      <c r="K77" s="20"/>
      <c r="L77" s="18"/>
      <c r="N77" s="16"/>
      <c r="O77" s="16"/>
    </row>
    <row r="78" spans="3:16" x14ac:dyDescent="0.2">
      <c r="H78" s="18"/>
      <c r="J78" s="20"/>
      <c r="K78" s="20"/>
      <c r="L78" s="18"/>
      <c r="N78" s="16"/>
      <c r="O78" s="16"/>
    </row>
    <row r="79" spans="3:16" x14ac:dyDescent="0.2">
      <c r="H79" s="18"/>
      <c r="J79" s="20"/>
      <c r="K79" s="20"/>
      <c r="L79" s="18"/>
      <c r="N79" s="16"/>
      <c r="O79" s="16"/>
    </row>
    <row r="80" spans="3:16" x14ac:dyDescent="0.2">
      <c r="H80" s="18"/>
      <c r="J80" s="20"/>
      <c r="K80" s="20"/>
      <c r="L80" s="18"/>
      <c r="N80" s="16"/>
      <c r="O80" s="16"/>
    </row>
    <row r="81" spans="8:15" x14ac:dyDescent="0.2">
      <c r="H81" s="18"/>
      <c r="J81" s="20"/>
      <c r="K81" s="20"/>
      <c r="L81" s="18"/>
      <c r="N81" s="16"/>
      <c r="O81" s="16"/>
    </row>
    <row r="82" spans="8:15" x14ac:dyDescent="0.2">
      <c r="H82" s="18"/>
      <c r="J82" s="20"/>
      <c r="K82" s="20"/>
      <c r="L82" s="18"/>
      <c r="N82" s="16"/>
      <c r="O82" s="16"/>
    </row>
    <row r="83" spans="8:15" x14ac:dyDescent="0.2">
      <c r="H83" s="18"/>
      <c r="J83" s="20"/>
      <c r="K83" s="20"/>
      <c r="L83" s="18"/>
      <c r="N83" s="16"/>
      <c r="O83" s="16"/>
    </row>
    <row r="84" spans="8:15" x14ac:dyDescent="0.2">
      <c r="H84" s="18"/>
      <c r="J84" s="20"/>
      <c r="K84" s="20"/>
      <c r="L84" s="18"/>
      <c r="N84" s="16"/>
      <c r="O84" s="16"/>
    </row>
    <row r="85" spans="8:15" x14ac:dyDescent="0.2">
      <c r="H85" s="18"/>
      <c r="J85" s="20"/>
      <c r="K85" s="20"/>
      <c r="L85" s="18"/>
      <c r="N85" s="16"/>
      <c r="O85" s="16"/>
    </row>
    <row r="86" spans="8:15" x14ac:dyDescent="0.2">
      <c r="H86" s="18"/>
      <c r="J86" s="20"/>
      <c r="K86" s="20"/>
      <c r="L86" s="18"/>
      <c r="N86" s="16"/>
      <c r="O86" s="16"/>
    </row>
    <row r="87" spans="8:15" x14ac:dyDescent="0.2">
      <c r="H87" s="18"/>
      <c r="J87" s="20"/>
      <c r="K87" s="20"/>
      <c r="L87" s="18"/>
      <c r="N87" s="16"/>
      <c r="O87" s="16"/>
    </row>
    <row r="88" spans="8:15" x14ac:dyDescent="0.2">
      <c r="H88" s="18"/>
      <c r="J88" s="20"/>
      <c r="K88" s="20"/>
      <c r="L88" s="18"/>
      <c r="N88" s="16"/>
      <c r="O88" s="16"/>
    </row>
    <row r="89" spans="8:15" x14ac:dyDescent="0.2">
      <c r="H89" s="18"/>
      <c r="J89" s="20"/>
      <c r="K89" s="20"/>
      <c r="L89" s="18"/>
      <c r="N89" s="16"/>
      <c r="O89" s="16"/>
    </row>
    <row r="90" spans="8:15" x14ac:dyDescent="0.2">
      <c r="H90" s="18"/>
      <c r="J90" s="20"/>
      <c r="K90" s="20"/>
      <c r="L90" s="18"/>
      <c r="N90" s="16"/>
      <c r="O90" s="16"/>
    </row>
    <row r="91" spans="8:15" x14ac:dyDescent="0.2">
      <c r="H91" s="18"/>
      <c r="J91" s="20"/>
      <c r="K91" s="20"/>
      <c r="L91" s="18"/>
      <c r="N91" s="16"/>
      <c r="O91" s="16"/>
    </row>
    <row r="92" spans="8:15" x14ac:dyDescent="0.2">
      <c r="H92" s="18"/>
      <c r="J92" s="20"/>
      <c r="K92" s="20"/>
      <c r="L92" s="18"/>
      <c r="N92" s="16"/>
      <c r="O92" s="16"/>
    </row>
    <row r="93" spans="8:15" x14ac:dyDescent="0.2">
      <c r="H93" s="18"/>
      <c r="J93" s="20"/>
      <c r="K93" s="20"/>
      <c r="L93" s="18"/>
      <c r="N93" s="16"/>
      <c r="O93" s="16"/>
    </row>
    <row r="94" spans="8:15" x14ac:dyDescent="0.2">
      <c r="H94" s="18"/>
      <c r="J94" s="20"/>
      <c r="K94" s="20"/>
      <c r="L94" s="18"/>
      <c r="N94" s="16"/>
      <c r="O94" s="16"/>
    </row>
    <row r="95" spans="8:15" x14ac:dyDescent="0.2">
      <c r="H95" s="18"/>
      <c r="J95" s="20"/>
      <c r="K95" s="20"/>
      <c r="L95" s="18"/>
      <c r="N95" s="16"/>
      <c r="O95" s="16"/>
    </row>
    <row r="96" spans="8:15" x14ac:dyDescent="0.2">
      <c r="H96" s="18"/>
      <c r="J96" s="20"/>
      <c r="K96" s="20"/>
      <c r="L96" s="18"/>
      <c r="N96" s="16"/>
      <c r="O96" s="16"/>
    </row>
    <row r="97" spans="8:15" x14ac:dyDescent="0.2">
      <c r="H97" s="18"/>
      <c r="J97" s="20"/>
      <c r="K97" s="20"/>
      <c r="L97" s="18"/>
      <c r="N97" s="16"/>
      <c r="O97" s="16"/>
    </row>
    <row r="98" spans="8:15" x14ac:dyDescent="0.2">
      <c r="H98" s="18"/>
      <c r="J98" s="20"/>
      <c r="K98" s="20"/>
      <c r="L98" s="18"/>
      <c r="N98" s="16"/>
      <c r="O98" s="16"/>
    </row>
    <row r="99" spans="8:15" x14ac:dyDescent="0.2">
      <c r="H99" s="18"/>
      <c r="J99" s="20"/>
      <c r="K99" s="20"/>
      <c r="L99" s="18"/>
      <c r="N99" s="16"/>
      <c r="O99" s="16"/>
    </row>
    <row r="100" spans="8:15" x14ac:dyDescent="0.2">
      <c r="H100" s="18"/>
      <c r="J100" s="20"/>
      <c r="K100" s="20"/>
      <c r="L100" s="18"/>
      <c r="N100" s="16"/>
      <c r="O100" s="16"/>
    </row>
    <row r="101" spans="8:15" x14ac:dyDescent="0.2">
      <c r="H101" s="18"/>
      <c r="J101" s="20"/>
      <c r="K101" s="20"/>
      <c r="L101" s="18"/>
      <c r="N101" s="16"/>
      <c r="O101" s="16"/>
    </row>
    <row r="102" spans="8:15" x14ac:dyDescent="0.2">
      <c r="H102" s="18"/>
      <c r="J102" s="20"/>
      <c r="K102" s="20"/>
      <c r="L102" s="18"/>
      <c r="N102" s="16"/>
      <c r="O102" s="16"/>
    </row>
    <row r="103" spans="8:15" x14ac:dyDescent="0.2">
      <c r="H103" s="18"/>
      <c r="J103" s="20"/>
      <c r="K103" s="20"/>
      <c r="L103" s="18"/>
      <c r="N103" s="16"/>
      <c r="O103" s="16"/>
    </row>
    <row r="104" spans="8:15" x14ac:dyDescent="0.2">
      <c r="H104" s="18"/>
      <c r="J104" s="20"/>
      <c r="K104" s="20"/>
      <c r="L104" s="18"/>
      <c r="N104" s="16"/>
      <c r="O104" s="16"/>
    </row>
    <row r="105" spans="8:15" x14ac:dyDescent="0.2">
      <c r="H105" s="18"/>
      <c r="J105" s="20"/>
      <c r="K105" s="20"/>
      <c r="L105" s="18"/>
      <c r="N105" s="16"/>
      <c r="O105" s="16"/>
    </row>
    <row r="106" spans="8:15" x14ac:dyDescent="0.2">
      <c r="H106" s="18"/>
      <c r="J106" s="20"/>
      <c r="K106" s="20"/>
      <c r="L106" s="18"/>
      <c r="N106" s="16"/>
      <c r="O106" s="16"/>
    </row>
    <row r="107" spans="8:15" x14ac:dyDescent="0.2">
      <c r="H107" s="18"/>
      <c r="J107" s="20"/>
      <c r="K107" s="20"/>
      <c r="L107" s="18"/>
      <c r="N107" s="16"/>
      <c r="O107" s="16"/>
    </row>
    <row r="108" spans="8:15" x14ac:dyDescent="0.2">
      <c r="H108" s="18"/>
      <c r="J108" s="20"/>
      <c r="K108" s="20"/>
      <c r="L108" s="18"/>
      <c r="N108" s="16"/>
      <c r="O108" s="16"/>
    </row>
    <row r="109" spans="8:15" x14ac:dyDescent="0.2">
      <c r="H109" s="18"/>
      <c r="J109" s="20"/>
      <c r="K109" s="20"/>
      <c r="L109" s="18"/>
      <c r="N109" s="16"/>
      <c r="O109" s="16"/>
    </row>
    <row r="110" spans="8:15" x14ac:dyDescent="0.2">
      <c r="H110" s="18"/>
      <c r="J110" s="20"/>
      <c r="K110" s="20"/>
      <c r="L110" s="18"/>
      <c r="N110" s="16"/>
      <c r="O110" s="16"/>
    </row>
    <row r="111" spans="8:15" x14ac:dyDescent="0.2">
      <c r="H111" s="18"/>
      <c r="J111" s="20"/>
      <c r="K111" s="20"/>
      <c r="L111" s="18"/>
      <c r="N111" s="16"/>
      <c r="O111" s="16"/>
    </row>
    <row r="112" spans="8:15" x14ac:dyDescent="0.2">
      <c r="H112" s="18"/>
      <c r="J112" s="20"/>
      <c r="K112" s="20"/>
      <c r="L112" s="18"/>
      <c r="N112" s="16"/>
      <c r="O112" s="16"/>
    </row>
    <row r="113" spans="8:15" x14ac:dyDescent="0.2">
      <c r="H113" s="18"/>
      <c r="J113" s="20"/>
      <c r="K113" s="20"/>
      <c r="L113" s="18"/>
      <c r="N113" s="16"/>
      <c r="O113" s="16"/>
    </row>
    <row r="114" spans="8:15" x14ac:dyDescent="0.2">
      <c r="H114" s="18"/>
      <c r="J114" s="20"/>
      <c r="K114" s="20"/>
      <c r="L114" s="18"/>
      <c r="N114" s="16"/>
      <c r="O114" s="16"/>
    </row>
    <row r="115" spans="8:15" x14ac:dyDescent="0.2">
      <c r="H115" s="18"/>
      <c r="J115" s="20"/>
      <c r="K115" s="20"/>
      <c r="L115" s="18"/>
      <c r="N115" s="16"/>
      <c r="O115" s="16"/>
    </row>
    <row r="116" spans="8:15" x14ac:dyDescent="0.2">
      <c r="H116" s="18"/>
      <c r="J116" s="20"/>
      <c r="K116" s="20"/>
      <c r="L116" s="18"/>
      <c r="N116" s="16"/>
      <c r="O116" s="16"/>
    </row>
    <row r="117" spans="8:15" x14ac:dyDescent="0.2">
      <c r="H117" s="18"/>
      <c r="J117" s="20"/>
      <c r="K117" s="20"/>
      <c r="L117" s="18"/>
      <c r="N117" s="16"/>
      <c r="O117" s="16"/>
    </row>
    <row r="118" spans="8:15" x14ac:dyDescent="0.2">
      <c r="H118" s="18"/>
      <c r="J118" s="20"/>
      <c r="K118" s="20"/>
      <c r="L118" s="18"/>
      <c r="N118" s="16"/>
      <c r="O118" s="16"/>
    </row>
    <row r="119" spans="8:15" x14ac:dyDescent="0.2">
      <c r="H119" s="18"/>
      <c r="J119" s="20"/>
      <c r="K119" s="20"/>
      <c r="L119" s="18"/>
      <c r="N119" s="16"/>
      <c r="O119" s="16"/>
    </row>
    <row r="120" spans="8:15" x14ac:dyDescent="0.2">
      <c r="H120" s="18"/>
      <c r="J120" s="20"/>
      <c r="K120" s="20"/>
      <c r="L120" s="18"/>
      <c r="N120" s="16"/>
      <c r="O120" s="16"/>
    </row>
    <row r="121" spans="8:15" x14ac:dyDescent="0.2">
      <c r="H121" s="18"/>
      <c r="J121" s="20"/>
      <c r="K121" s="20"/>
      <c r="L121" s="18"/>
      <c r="N121" s="16"/>
      <c r="O121" s="16"/>
    </row>
    <row r="122" spans="8:15" x14ac:dyDescent="0.2">
      <c r="H122" s="18"/>
      <c r="J122" s="20"/>
      <c r="K122" s="20"/>
      <c r="L122" s="18"/>
      <c r="N122" s="16"/>
      <c r="O122" s="16"/>
    </row>
    <row r="123" spans="8:15" x14ac:dyDescent="0.2">
      <c r="H123" s="18"/>
      <c r="J123" s="20"/>
      <c r="K123" s="20"/>
      <c r="L123" s="18"/>
      <c r="N123" s="16"/>
      <c r="O123" s="16"/>
    </row>
    <row r="124" spans="8:15" x14ac:dyDescent="0.2">
      <c r="H124" s="18"/>
      <c r="J124" s="20"/>
      <c r="K124" s="20"/>
      <c r="L124" s="18"/>
      <c r="N124" s="16"/>
      <c r="O124" s="16"/>
    </row>
    <row r="125" spans="8:15" x14ac:dyDescent="0.2">
      <c r="H125" s="18"/>
      <c r="J125" s="20"/>
      <c r="K125" s="20"/>
      <c r="L125" s="18"/>
      <c r="N125" s="16"/>
      <c r="O125" s="16"/>
    </row>
    <row r="126" spans="8:15" x14ac:dyDescent="0.2">
      <c r="H126" s="18"/>
      <c r="J126" s="20"/>
      <c r="K126" s="20"/>
      <c r="L126" s="18"/>
      <c r="N126" s="16"/>
      <c r="O126" s="16"/>
    </row>
    <row r="127" spans="8:15" x14ac:dyDescent="0.2">
      <c r="H127" s="18"/>
      <c r="J127" s="20"/>
      <c r="K127" s="20"/>
      <c r="L127" s="18"/>
      <c r="N127" s="16"/>
      <c r="O127" s="16"/>
    </row>
    <row r="128" spans="8:15" x14ac:dyDescent="0.2">
      <c r="H128" s="18"/>
      <c r="J128" s="20"/>
      <c r="K128" s="20"/>
      <c r="L128" s="18"/>
      <c r="N128" s="16"/>
      <c r="O128" s="16"/>
    </row>
    <row r="129" spans="8:15" x14ac:dyDescent="0.2">
      <c r="H129" s="18"/>
      <c r="J129" s="20"/>
      <c r="K129" s="20"/>
      <c r="L129" s="18"/>
      <c r="N129" s="16"/>
      <c r="O129" s="16"/>
    </row>
    <row r="130" spans="8:15" x14ac:dyDescent="0.2">
      <c r="H130" s="18"/>
      <c r="J130" s="20"/>
      <c r="K130" s="20"/>
      <c r="L130" s="18"/>
      <c r="N130" s="16"/>
      <c r="O130" s="16"/>
    </row>
    <row r="131" spans="8:15" x14ac:dyDescent="0.2">
      <c r="H131" s="18"/>
      <c r="J131" s="20"/>
      <c r="K131" s="20"/>
      <c r="L131" s="18"/>
      <c r="N131" s="16"/>
      <c r="O131" s="16"/>
    </row>
    <row r="132" spans="8:15" x14ac:dyDescent="0.2">
      <c r="H132" s="18"/>
      <c r="J132" s="20"/>
      <c r="K132" s="20"/>
      <c r="L132" s="18"/>
      <c r="N132" s="16"/>
      <c r="O132" s="16"/>
    </row>
    <row r="133" spans="8:15" x14ac:dyDescent="0.2">
      <c r="H133" s="18"/>
      <c r="J133" s="20"/>
      <c r="K133" s="20"/>
      <c r="L133" s="18"/>
      <c r="N133" s="16"/>
      <c r="O133" s="16"/>
    </row>
    <row r="134" spans="8:15" x14ac:dyDescent="0.2">
      <c r="H134" s="18"/>
      <c r="J134" s="20"/>
      <c r="K134" s="20"/>
      <c r="L134" s="18"/>
      <c r="N134" s="16"/>
      <c r="O134" s="16"/>
    </row>
    <row r="135" spans="8:15" x14ac:dyDescent="0.2">
      <c r="H135" s="18"/>
      <c r="J135" s="20"/>
      <c r="K135" s="20"/>
      <c r="L135" s="18"/>
      <c r="N135" s="16"/>
      <c r="O135" s="16"/>
    </row>
    <row r="136" spans="8:15" x14ac:dyDescent="0.2">
      <c r="H136" s="18"/>
      <c r="J136" s="20"/>
      <c r="K136" s="20"/>
      <c r="L136" s="18"/>
      <c r="N136" s="16"/>
      <c r="O136" s="16"/>
    </row>
    <row r="137" spans="8:15" x14ac:dyDescent="0.2">
      <c r="H137" s="18"/>
      <c r="J137" s="20"/>
      <c r="K137" s="20"/>
      <c r="L137" s="18"/>
      <c r="N137" s="16"/>
      <c r="O137" s="16"/>
    </row>
    <row r="138" spans="8:15" x14ac:dyDescent="0.2">
      <c r="H138" s="18"/>
      <c r="J138" s="20"/>
      <c r="K138" s="20"/>
      <c r="L138" s="18"/>
      <c r="N138" s="16"/>
      <c r="O138" s="16"/>
    </row>
    <row r="139" spans="8:15" x14ac:dyDescent="0.2">
      <c r="H139" s="18"/>
      <c r="J139" s="20"/>
      <c r="K139" s="20"/>
      <c r="L139" s="18"/>
      <c r="N139" s="16"/>
      <c r="O139" s="16"/>
    </row>
    <row r="140" spans="8:15" x14ac:dyDescent="0.2">
      <c r="H140" s="18"/>
      <c r="J140" s="20"/>
      <c r="K140" s="20"/>
      <c r="L140" s="18"/>
      <c r="N140" s="16"/>
      <c r="O140" s="16"/>
    </row>
    <row r="141" spans="8:15" x14ac:dyDescent="0.2">
      <c r="H141" s="18"/>
      <c r="J141" s="20"/>
      <c r="K141" s="20"/>
      <c r="L141" s="18"/>
      <c r="N141" s="16"/>
      <c r="O141" s="16"/>
    </row>
    <row r="142" spans="8:15" x14ac:dyDescent="0.2">
      <c r="H142" s="18"/>
      <c r="J142" s="20"/>
      <c r="K142" s="20"/>
      <c r="L142" s="18"/>
      <c r="N142" s="16"/>
      <c r="O142" s="16"/>
    </row>
    <row r="143" spans="8:15" x14ac:dyDescent="0.2">
      <c r="H143" s="18"/>
      <c r="J143" s="20"/>
      <c r="K143" s="20"/>
      <c r="L143" s="18"/>
      <c r="N143" s="16"/>
      <c r="O143" s="16"/>
    </row>
    <row r="144" spans="8:15" x14ac:dyDescent="0.2">
      <c r="H144" s="18"/>
      <c r="J144" s="20"/>
      <c r="K144" s="20"/>
      <c r="L144" s="18"/>
      <c r="N144" s="16"/>
      <c r="O144" s="16"/>
    </row>
    <row r="145" spans="8:15" x14ac:dyDescent="0.2">
      <c r="H145" s="18"/>
      <c r="J145" s="20"/>
      <c r="K145" s="20"/>
      <c r="L145" s="18"/>
      <c r="N145" s="16"/>
      <c r="O145" s="16"/>
    </row>
    <row r="146" spans="8:15" x14ac:dyDescent="0.2">
      <c r="H146" s="18"/>
      <c r="J146" s="20"/>
      <c r="K146" s="20"/>
      <c r="L146" s="18"/>
      <c r="N146" s="16"/>
      <c r="O146" s="16"/>
    </row>
    <row r="147" spans="8:15" x14ac:dyDescent="0.2">
      <c r="H147" s="18"/>
      <c r="J147" s="20"/>
      <c r="K147" s="20"/>
      <c r="L147" s="18"/>
      <c r="N147" s="16"/>
      <c r="O147" s="16"/>
    </row>
    <row r="148" spans="8:15" x14ac:dyDescent="0.2">
      <c r="H148" s="18"/>
      <c r="J148" s="20"/>
      <c r="K148" s="20"/>
      <c r="L148" s="18"/>
      <c r="N148" s="16"/>
      <c r="O148" s="16"/>
    </row>
    <row r="149" spans="8:15" x14ac:dyDescent="0.2">
      <c r="H149" s="18"/>
      <c r="J149" s="20"/>
      <c r="K149" s="20"/>
      <c r="L149" s="18"/>
      <c r="N149" s="16"/>
      <c r="O149" s="16"/>
    </row>
    <row r="150" spans="8:15" x14ac:dyDescent="0.2">
      <c r="H150" s="18"/>
      <c r="J150" s="20"/>
      <c r="K150" s="20"/>
      <c r="L150" s="18"/>
      <c r="N150" s="16"/>
      <c r="O150" s="16"/>
    </row>
    <row r="151" spans="8:15" x14ac:dyDescent="0.2">
      <c r="H151" s="18"/>
      <c r="J151" s="20"/>
      <c r="K151" s="20"/>
      <c r="L151" s="18"/>
      <c r="N151" s="16"/>
      <c r="O151" s="16"/>
    </row>
    <row r="152" spans="8:15" x14ac:dyDescent="0.2">
      <c r="H152" s="18"/>
      <c r="J152" s="20"/>
      <c r="K152" s="20"/>
      <c r="L152" s="18"/>
      <c r="N152" s="16"/>
      <c r="O152" s="16"/>
    </row>
    <row r="153" spans="8:15" x14ac:dyDescent="0.2">
      <c r="H153" s="18"/>
      <c r="J153" s="20"/>
      <c r="K153" s="20"/>
      <c r="L153" s="18"/>
      <c r="N153" s="16"/>
      <c r="O153" s="16"/>
    </row>
    <row r="154" spans="8:15" x14ac:dyDescent="0.2">
      <c r="H154" s="18"/>
      <c r="J154" s="20"/>
      <c r="K154" s="20"/>
      <c r="L154" s="18"/>
      <c r="N154" s="16"/>
      <c r="O154" s="16"/>
    </row>
    <row r="155" spans="8:15" x14ac:dyDescent="0.2">
      <c r="H155" s="18"/>
      <c r="J155" s="20"/>
      <c r="K155" s="20"/>
      <c r="L155" s="18"/>
      <c r="N155" s="16"/>
      <c r="O155" s="16"/>
    </row>
    <row r="156" spans="8:15" x14ac:dyDescent="0.2">
      <c r="H156" s="18"/>
      <c r="J156" s="20"/>
      <c r="K156" s="20"/>
      <c r="L156" s="18"/>
      <c r="N156" s="16"/>
      <c r="O156" s="16"/>
    </row>
    <row r="157" spans="8:15" x14ac:dyDescent="0.2">
      <c r="H157" s="18"/>
      <c r="J157" s="20"/>
      <c r="K157" s="20"/>
      <c r="L157" s="18"/>
      <c r="N157" s="16"/>
      <c r="O157" s="16"/>
    </row>
    <row r="158" spans="8:15" x14ac:dyDescent="0.2">
      <c r="H158" s="18"/>
      <c r="J158" s="20"/>
      <c r="K158" s="20"/>
      <c r="L158" s="18"/>
      <c r="N158" s="16"/>
      <c r="O158" s="16"/>
    </row>
    <row r="159" spans="8:15" x14ac:dyDescent="0.2">
      <c r="H159" s="18"/>
      <c r="J159" s="20"/>
      <c r="K159" s="20"/>
      <c r="L159" s="18"/>
      <c r="N159" s="16"/>
      <c r="O159" s="16"/>
    </row>
    <row r="160" spans="8:15" x14ac:dyDescent="0.2">
      <c r="H160" s="18"/>
      <c r="J160" s="20"/>
      <c r="K160" s="20"/>
      <c r="L160" s="18"/>
      <c r="N160" s="16"/>
      <c r="O160" s="16"/>
    </row>
    <row r="161" spans="8:15" x14ac:dyDescent="0.2">
      <c r="H161" s="18"/>
      <c r="J161" s="20"/>
      <c r="K161" s="20"/>
      <c r="L161" s="18"/>
      <c r="N161" s="16"/>
      <c r="O161" s="16"/>
    </row>
    <row r="162" spans="8:15" x14ac:dyDescent="0.2">
      <c r="H162" s="18"/>
      <c r="J162" s="20"/>
      <c r="K162" s="20"/>
      <c r="L162" s="18"/>
      <c r="N162" s="16"/>
      <c r="O162" s="16"/>
    </row>
    <row r="163" spans="8:15" x14ac:dyDescent="0.2">
      <c r="H163" s="18"/>
      <c r="J163" s="20"/>
      <c r="K163" s="20"/>
      <c r="L163" s="18"/>
      <c r="N163" s="16"/>
      <c r="O163" s="16"/>
    </row>
    <row r="164" spans="8:15" x14ac:dyDescent="0.2">
      <c r="H164" s="18"/>
      <c r="J164" s="20"/>
      <c r="K164" s="20"/>
      <c r="L164" s="18"/>
      <c r="N164" s="16"/>
      <c r="O164" s="16"/>
    </row>
    <row r="165" spans="8:15" x14ac:dyDescent="0.2">
      <c r="H165" s="18"/>
      <c r="J165" s="20"/>
      <c r="K165" s="20"/>
      <c r="L165" s="18"/>
      <c r="N165" s="16"/>
      <c r="O165" s="16"/>
    </row>
    <row r="166" spans="8:15" x14ac:dyDescent="0.2">
      <c r="H166" s="18"/>
      <c r="J166" s="20"/>
      <c r="K166" s="20"/>
      <c r="L166" s="18"/>
      <c r="N166" s="16"/>
      <c r="O166" s="16"/>
    </row>
    <row r="167" spans="8:15" x14ac:dyDescent="0.2">
      <c r="H167" s="18"/>
      <c r="J167" s="20"/>
      <c r="K167" s="20"/>
      <c r="L167" s="18"/>
      <c r="N167" s="16"/>
      <c r="O167" s="16"/>
    </row>
    <row r="168" spans="8:15" x14ac:dyDescent="0.2">
      <c r="H168" s="18"/>
      <c r="J168" s="20"/>
      <c r="K168" s="20"/>
      <c r="L168" s="18"/>
      <c r="N168" s="16"/>
      <c r="O168" s="16"/>
    </row>
    <row r="169" spans="8:15" x14ac:dyDescent="0.2">
      <c r="H169" s="18"/>
      <c r="J169" s="20"/>
      <c r="K169" s="20"/>
      <c r="L169" s="18"/>
      <c r="N169" s="16"/>
      <c r="O169" s="16"/>
    </row>
    <row r="170" spans="8:15" x14ac:dyDescent="0.2">
      <c r="H170" s="18"/>
      <c r="J170" s="20"/>
      <c r="K170" s="20"/>
      <c r="L170" s="18"/>
      <c r="N170" s="16"/>
      <c r="O170" s="16"/>
    </row>
    <row r="171" spans="8:15" x14ac:dyDescent="0.2">
      <c r="H171" s="18"/>
      <c r="J171" s="20"/>
      <c r="K171" s="20"/>
      <c r="L171" s="18"/>
      <c r="N171" s="16"/>
      <c r="O171" s="16"/>
    </row>
    <row r="172" spans="8:15" x14ac:dyDescent="0.2">
      <c r="H172" s="18"/>
      <c r="J172" s="20"/>
      <c r="K172" s="20"/>
      <c r="L172" s="18"/>
      <c r="N172" s="16"/>
      <c r="O172" s="16"/>
    </row>
    <row r="173" spans="8:15" x14ac:dyDescent="0.2">
      <c r="H173" s="18"/>
      <c r="J173" s="20"/>
      <c r="K173" s="20"/>
      <c r="L173" s="18"/>
      <c r="N173" s="16"/>
      <c r="O173" s="16"/>
    </row>
    <row r="174" spans="8:15" x14ac:dyDescent="0.2">
      <c r="H174" s="18"/>
      <c r="J174" s="20"/>
      <c r="K174" s="20"/>
      <c r="L174" s="18"/>
      <c r="N174" s="16"/>
      <c r="O174" s="16"/>
    </row>
    <row r="175" spans="8:15" x14ac:dyDescent="0.2">
      <c r="H175" s="18"/>
      <c r="J175" s="20"/>
      <c r="K175" s="20"/>
      <c r="L175" s="18"/>
      <c r="N175" s="16"/>
      <c r="O175" s="16"/>
    </row>
    <row r="176" spans="8:15" x14ac:dyDescent="0.2">
      <c r="H176" s="18"/>
      <c r="J176" s="20"/>
      <c r="K176" s="20"/>
      <c r="L176" s="18"/>
      <c r="N176" s="16"/>
      <c r="O176" s="16"/>
    </row>
    <row r="177" spans="8:15" x14ac:dyDescent="0.2">
      <c r="H177" s="18"/>
      <c r="J177" s="20"/>
      <c r="K177" s="20"/>
      <c r="L177" s="18"/>
      <c r="N177" s="16"/>
      <c r="O177" s="16"/>
    </row>
    <row r="178" spans="8:15" x14ac:dyDescent="0.2">
      <c r="H178" s="18"/>
      <c r="J178" s="20"/>
      <c r="K178" s="20"/>
      <c r="L178" s="18"/>
      <c r="N178" s="16"/>
      <c r="O178" s="16"/>
    </row>
    <row r="179" spans="8:15" x14ac:dyDescent="0.2">
      <c r="H179" s="18"/>
      <c r="J179" s="20"/>
      <c r="K179" s="20"/>
      <c r="L179" s="18"/>
      <c r="N179" s="16"/>
      <c r="O179" s="16"/>
    </row>
    <row r="180" spans="8:15" x14ac:dyDescent="0.2">
      <c r="H180" s="18"/>
      <c r="J180" s="20"/>
      <c r="K180" s="20"/>
      <c r="L180" s="18"/>
      <c r="N180" s="16"/>
      <c r="O180" s="16"/>
    </row>
    <row r="181" spans="8:15" x14ac:dyDescent="0.2">
      <c r="H181" s="18"/>
      <c r="J181" s="20"/>
      <c r="K181" s="20"/>
      <c r="L181" s="18"/>
      <c r="N181" s="16"/>
      <c r="O181" s="16"/>
    </row>
    <row r="182" spans="8:15" x14ac:dyDescent="0.2">
      <c r="H182" s="18"/>
      <c r="J182" s="20"/>
      <c r="K182" s="20"/>
      <c r="L182" s="18"/>
      <c r="N182" s="16"/>
      <c r="O182" s="16"/>
    </row>
    <row r="183" spans="8:15" x14ac:dyDescent="0.2">
      <c r="H183" s="18"/>
      <c r="J183" s="20"/>
      <c r="K183" s="20"/>
      <c r="L183" s="18"/>
      <c r="N183" s="16"/>
      <c r="O183" s="16"/>
    </row>
    <row r="184" spans="8:15" x14ac:dyDescent="0.2">
      <c r="H184" s="18"/>
      <c r="J184" s="20"/>
      <c r="K184" s="20"/>
      <c r="L184" s="18"/>
      <c r="N184" s="16"/>
      <c r="O184" s="16"/>
    </row>
    <row r="185" spans="8:15" x14ac:dyDescent="0.2">
      <c r="H185" s="18"/>
      <c r="J185" s="20"/>
      <c r="K185" s="20"/>
      <c r="L185" s="18"/>
      <c r="N185" s="16"/>
      <c r="O185" s="16"/>
    </row>
    <row r="186" spans="8:15" x14ac:dyDescent="0.2">
      <c r="H186" s="18"/>
      <c r="J186" s="20"/>
      <c r="K186" s="20"/>
      <c r="L186" s="18"/>
      <c r="N186" s="16"/>
      <c r="O186" s="16"/>
    </row>
    <row r="187" spans="8:15" x14ac:dyDescent="0.2">
      <c r="H187" s="18"/>
      <c r="J187" s="20"/>
      <c r="K187" s="20"/>
      <c r="L187" s="18"/>
      <c r="N187" s="16"/>
      <c r="O187" s="16"/>
    </row>
    <row r="188" spans="8:15" x14ac:dyDescent="0.2">
      <c r="H188" s="18"/>
      <c r="J188" s="20"/>
      <c r="K188" s="20"/>
      <c r="L188" s="18"/>
      <c r="N188" s="16"/>
      <c r="O188" s="16"/>
    </row>
    <row r="189" spans="8:15" x14ac:dyDescent="0.2">
      <c r="H189" s="18"/>
      <c r="J189" s="20"/>
      <c r="K189" s="20"/>
      <c r="L189" s="18"/>
      <c r="N189" s="16"/>
      <c r="O189" s="16"/>
    </row>
    <row r="190" spans="8:15" x14ac:dyDescent="0.2">
      <c r="H190" s="18"/>
      <c r="J190" s="20"/>
      <c r="K190" s="20"/>
      <c r="L190" s="18"/>
      <c r="N190" s="16"/>
      <c r="O190" s="16"/>
    </row>
    <row r="191" spans="8:15" x14ac:dyDescent="0.2">
      <c r="H191" s="18"/>
      <c r="J191" s="20"/>
      <c r="K191" s="20"/>
      <c r="L191" s="18"/>
      <c r="N191" s="16"/>
      <c r="O191" s="16"/>
    </row>
    <row r="192" spans="8:15" x14ac:dyDescent="0.2">
      <c r="H192" s="18"/>
      <c r="J192" s="20"/>
      <c r="K192" s="20"/>
      <c r="L192" s="18"/>
      <c r="N192" s="16"/>
      <c r="O192" s="16"/>
    </row>
    <row r="193" spans="8:15" x14ac:dyDescent="0.2">
      <c r="H193" s="18"/>
      <c r="J193" s="20"/>
      <c r="K193" s="20"/>
      <c r="L193" s="18"/>
      <c r="N193" s="16"/>
      <c r="O193" s="16"/>
    </row>
    <row r="194" spans="8:15" x14ac:dyDescent="0.2">
      <c r="H194" s="18"/>
      <c r="J194" s="20"/>
      <c r="K194" s="20"/>
      <c r="L194" s="18"/>
      <c r="N194" s="16"/>
      <c r="O194" s="16"/>
    </row>
    <row r="195" spans="8:15" x14ac:dyDescent="0.2">
      <c r="H195" s="18"/>
      <c r="J195" s="20"/>
      <c r="K195" s="20"/>
      <c r="L195" s="18"/>
      <c r="N195" s="16"/>
      <c r="O195" s="16"/>
    </row>
    <row r="196" spans="8:15" x14ac:dyDescent="0.2">
      <c r="H196" s="18"/>
      <c r="J196" s="20"/>
      <c r="K196" s="20"/>
      <c r="L196" s="18"/>
      <c r="N196" s="16"/>
      <c r="O196" s="16"/>
    </row>
    <row r="197" spans="8:15" x14ac:dyDescent="0.2">
      <c r="H197" s="18"/>
      <c r="J197" s="20"/>
      <c r="K197" s="20"/>
      <c r="L197" s="18"/>
      <c r="N197" s="16"/>
      <c r="O197" s="16"/>
    </row>
    <row r="198" spans="8:15" x14ac:dyDescent="0.2">
      <c r="H198" s="18"/>
      <c r="J198" s="20"/>
      <c r="K198" s="20"/>
      <c r="L198" s="18"/>
      <c r="N198" s="16"/>
      <c r="O198" s="16"/>
    </row>
    <row r="199" spans="8:15" x14ac:dyDescent="0.2">
      <c r="H199" s="18"/>
      <c r="J199" s="20"/>
      <c r="K199" s="20"/>
      <c r="L199" s="18"/>
      <c r="N199" s="16"/>
      <c r="O199" s="16"/>
    </row>
    <row r="200" spans="8:15" x14ac:dyDescent="0.2">
      <c r="H200" s="18"/>
      <c r="J200" s="20"/>
      <c r="K200" s="20"/>
      <c r="L200" s="18"/>
      <c r="N200" s="16"/>
      <c r="O200" s="16"/>
    </row>
    <row r="201" spans="8:15" x14ac:dyDescent="0.2">
      <c r="H201" s="18"/>
      <c r="J201" s="20"/>
      <c r="K201" s="20"/>
      <c r="L201" s="18"/>
      <c r="N201" s="16"/>
      <c r="O201" s="16"/>
    </row>
    <row r="202" spans="8:15" x14ac:dyDescent="0.2">
      <c r="H202" s="18"/>
      <c r="J202" s="20"/>
      <c r="K202" s="20"/>
      <c r="L202" s="18"/>
      <c r="N202" s="16"/>
      <c r="O202" s="16"/>
    </row>
    <row r="203" spans="8:15" x14ac:dyDescent="0.2">
      <c r="H203" s="18"/>
      <c r="J203" s="20"/>
      <c r="K203" s="20"/>
      <c r="L203" s="18"/>
      <c r="N203" s="16"/>
      <c r="O203" s="16"/>
    </row>
    <row r="204" spans="8:15" x14ac:dyDescent="0.2">
      <c r="H204" s="18"/>
      <c r="J204" s="20"/>
      <c r="K204" s="20"/>
      <c r="L204" s="18"/>
      <c r="N204" s="16"/>
      <c r="O204" s="16"/>
    </row>
    <row r="205" spans="8:15" x14ac:dyDescent="0.2">
      <c r="H205" s="18"/>
      <c r="J205" s="20"/>
      <c r="K205" s="20"/>
      <c r="L205" s="18"/>
      <c r="N205" s="16"/>
      <c r="O205" s="16"/>
    </row>
    <row r="206" spans="8:15" x14ac:dyDescent="0.2">
      <c r="H206" s="18"/>
      <c r="J206" s="20"/>
      <c r="K206" s="20"/>
      <c r="L206" s="18"/>
      <c r="N206" s="16"/>
      <c r="O206" s="16"/>
    </row>
    <row r="207" spans="8:15" x14ac:dyDescent="0.2">
      <c r="H207" s="18"/>
      <c r="J207" s="20"/>
      <c r="K207" s="20"/>
      <c r="L207" s="18"/>
      <c r="N207" s="16"/>
      <c r="O207" s="16"/>
    </row>
    <row r="208" spans="8:15" x14ac:dyDescent="0.2">
      <c r="H208" s="18"/>
      <c r="J208" s="20"/>
      <c r="K208" s="20"/>
      <c r="L208" s="18"/>
      <c r="N208" s="16"/>
      <c r="O208" s="16"/>
    </row>
    <row r="209" spans="8:15" x14ac:dyDescent="0.2">
      <c r="H209" s="18"/>
      <c r="J209" s="20"/>
      <c r="K209" s="20"/>
      <c r="L209" s="18"/>
      <c r="N209" s="16"/>
      <c r="O209" s="16"/>
    </row>
    <row r="210" spans="8:15" x14ac:dyDescent="0.2">
      <c r="H210" s="18"/>
      <c r="J210" s="20"/>
      <c r="K210" s="20"/>
      <c r="L210" s="18"/>
      <c r="N210" s="16"/>
      <c r="O210" s="16"/>
    </row>
    <row r="211" spans="8:15" x14ac:dyDescent="0.2">
      <c r="H211" s="18"/>
      <c r="J211" s="20"/>
      <c r="K211" s="20"/>
      <c r="L211" s="18"/>
      <c r="N211" s="16"/>
      <c r="O211" s="16"/>
    </row>
    <row r="212" spans="8:15" x14ac:dyDescent="0.2">
      <c r="H212" s="18"/>
      <c r="J212" s="20"/>
      <c r="K212" s="20"/>
      <c r="L212" s="18"/>
      <c r="N212" s="16"/>
      <c r="O212" s="16"/>
    </row>
    <row r="213" spans="8:15" x14ac:dyDescent="0.2">
      <c r="H213" s="18"/>
      <c r="J213" s="20"/>
      <c r="K213" s="20"/>
      <c r="L213" s="18"/>
      <c r="N213" s="16"/>
      <c r="O213" s="16"/>
    </row>
    <row r="214" spans="8:15" x14ac:dyDescent="0.2">
      <c r="H214" s="18"/>
      <c r="J214" s="20"/>
      <c r="K214" s="20"/>
      <c r="L214" s="18"/>
      <c r="N214" s="16"/>
      <c r="O214" s="16"/>
    </row>
    <row r="215" spans="8:15" x14ac:dyDescent="0.2">
      <c r="H215" s="18"/>
      <c r="J215" s="20"/>
      <c r="K215" s="20"/>
      <c r="L215" s="18"/>
      <c r="N215" s="16"/>
      <c r="O215" s="16"/>
    </row>
    <row r="216" spans="8:15" x14ac:dyDescent="0.2">
      <c r="H216" s="18"/>
      <c r="J216" s="20"/>
      <c r="K216" s="20"/>
      <c r="L216" s="18"/>
      <c r="N216" s="16"/>
      <c r="O216" s="16"/>
    </row>
    <row r="217" spans="8:15" x14ac:dyDescent="0.2">
      <c r="H217" s="18"/>
      <c r="J217" s="20"/>
      <c r="K217" s="20"/>
      <c r="L217" s="18"/>
      <c r="N217" s="16"/>
      <c r="O217" s="16"/>
    </row>
    <row r="218" spans="8:15" x14ac:dyDescent="0.2">
      <c r="H218" s="18"/>
      <c r="J218" s="20"/>
      <c r="K218" s="20"/>
      <c r="L218" s="18"/>
      <c r="N218" s="16"/>
      <c r="O218" s="16"/>
    </row>
    <row r="219" spans="8:15" x14ac:dyDescent="0.2">
      <c r="H219" s="18"/>
      <c r="J219" s="20"/>
      <c r="K219" s="20"/>
      <c r="L219" s="18"/>
      <c r="N219" s="16"/>
      <c r="O219" s="16"/>
    </row>
    <row r="220" spans="8:15" x14ac:dyDescent="0.2">
      <c r="H220" s="18"/>
      <c r="J220" s="20"/>
      <c r="K220" s="20"/>
      <c r="L220" s="18"/>
      <c r="N220" s="16"/>
      <c r="O220" s="16"/>
    </row>
    <row r="221" spans="8:15" x14ac:dyDescent="0.2">
      <c r="H221" s="18"/>
      <c r="J221" s="20"/>
      <c r="K221" s="20"/>
      <c r="L221" s="18"/>
      <c r="N221" s="16"/>
      <c r="O221" s="16"/>
    </row>
    <row r="222" spans="8:15" x14ac:dyDescent="0.2">
      <c r="H222" s="18"/>
      <c r="J222" s="20"/>
      <c r="K222" s="20"/>
      <c r="L222" s="18"/>
      <c r="N222" s="16"/>
      <c r="O222" s="16"/>
    </row>
    <row r="223" spans="8:15" x14ac:dyDescent="0.2">
      <c r="H223" s="18"/>
      <c r="J223" s="20"/>
      <c r="K223" s="20"/>
      <c r="L223" s="18"/>
      <c r="N223" s="16"/>
      <c r="O223" s="16"/>
    </row>
    <row r="224" spans="8:15" x14ac:dyDescent="0.2">
      <c r="H224" s="18"/>
      <c r="J224" s="20"/>
      <c r="K224" s="20"/>
      <c r="L224" s="18"/>
      <c r="N224" s="16"/>
      <c r="O224" s="16"/>
    </row>
    <row r="225" spans="8:15" x14ac:dyDescent="0.2">
      <c r="H225" s="18"/>
      <c r="J225" s="20"/>
      <c r="K225" s="20"/>
      <c r="L225" s="18"/>
      <c r="N225" s="16"/>
      <c r="O225" s="16"/>
    </row>
    <row r="226" spans="8:15" x14ac:dyDescent="0.2">
      <c r="H226" s="18"/>
      <c r="J226" s="20"/>
      <c r="K226" s="20"/>
      <c r="L226" s="18"/>
      <c r="N226" s="16"/>
      <c r="O226" s="16"/>
    </row>
    <row r="227" spans="8:15" x14ac:dyDescent="0.2">
      <c r="H227" s="18"/>
      <c r="J227" s="20"/>
      <c r="K227" s="20"/>
      <c r="L227" s="18"/>
      <c r="N227" s="16"/>
      <c r="O227" s="16"/>
    </row>
    <row r="228" spans="8:15" x14ac:dyDescent="0.2">
      <c r="H228" s="18"/>
      <c r="J228" s="20"/>
      <c r="K228" s="20"/>
      <c r="L228" s="18"/>
      <c r="N228" s="16"/>
      <c r="O228" s="16"/>
    </row>
    <row r="229" spans="8:15" x14ac:dyDescent="0.2">
      <c r="H229" s="18"/>
      <c r="J229" s="20"/>
      <c r="K229" s="20"/>
      <c r="L229" s="18"/>
      <c r="N229" s="16"/>
      <c r="O229" s="16"/>
    </row>
    <row r="230" spans="8:15" x14ac:dyDescent="0.2">
      <c r="H230" s="18"/>
      <c r="J230" s="20"/>
      <c r="K230" s="20"/>
      <c r="L230" s="18"/>
      <c r="N230" s="16"/>
      <c r="O230" s="16"/>
    </row>
    <row r="231" spans="8:15" x14ac:dyDescent="0.2">
      <c r="H231" s="18"/>
      <c r="J231" s="20"/>
      <c r="K231" s="20"/>
      <c r="L231" s="18"/>
      <c r="N231" s="16"/>
      <c r="O231" s="16"/>
    </row>
    <row r="232" spans="8:15" x14ac:dyDescent="0.2">
      <c r="H232" s="18"/>
      <c r="J232" s="20"/>
      <c r="K232" s="20"/>
      <c r="L232" s="18"/>
      <c r="N232" s="16"/>
      <c r="O232" s="16"/>
    </row>
    <row r="233" spans="8:15" x14ac:dyDescent="0.2">
      <c r="H233" s="18"/>
      <c r="J233" s="20"/>
      <c r="K233" s="20"/>
      <c r="L233" s="18"/>
      <c r="N233" s="16"/>
      <c r="O233" s="16"/>
    </row>
    <row r="234" spans="8:15" x14ac:dyDescent="0.2">
      <c r="H234" s="18"/>
      <c r="J234" s="20"/>
      <c r="K234" s="20"/>
      <c r="L234" s="18"/>
      <c r="N234" s="16"/>
      <c r="O234" s="16"/>
    </row>
    <row r="235" spans="8:15" x14ac:dyDescent="0.2">
      <c r="H235" s="18"/>
      <c r="J235" s="20"/>
      <c r="K235" s="20"/>
      <c r="L235" s="18"/>
      <c r="N235" s="16"/>
      <c r="O235" s="16"/>
    </row>
    <row r="236" spans="8:15" x14ac:dyDescent="0.2">
      <c r="H236" s="18"/>
      <c r="J236" s="20"/>
      <c r="K236" s="20"/>
      <c r="L236" s="18"/>
      <c r="N236" s="16"/>
      <c r="O236" s="16"/>
    </row>
    <row r="237" spans="8:15" x14ac:dyDescent="0.2">
      <c r="H237" s="18"/>
      <c r="J237" s="20"/>
      <c r="K237" s="20"/>
      <c r="L237" s="18"/>
      <c r="N237" s="16"/>
      <c r="O237" s="16"/>
    </row>
    <row r="238" spans="8:15" x14ac:dyDescent="0.2">
      <c r="H238" s="18"/>
      <c r="J238" s="20"/>
      <c r="K238" s="20"/>
      <c r="L238" s="18"/>
      <c r="N238" s="16"/>
      <c r="O238" s="16"/>
    </row>
    <row r="239" spans="8:15" x14ac:dyDescent="0.2">
      <c r="H239" s="18"/>
      <c r="J239" s="20"/>
      <c r="K239" s="20"/>
      <c r="L239" s="18"/>
      <c r="N239" s="16"/>
      <c r="O239" s="16"/>
    </row>
    <row r="240" spans="8:15" x14ac:dyDescent="0.2">
      <c r="H240" s="18"/>
      <c r="J240" s="20"/>
      <c r="K240" s="20"/>
      <c r="L240" s="18"/>
      <c r="N240" s="16"/>
      <c r="O240" s="16"/>
    </row>
    <row r="241" spans="8:15" x14ac:dyDescent="0.2">
      <c r="H241" s="18"/>
      <c r="J241" s="20"/>
      <c r="K241" s="20"/>
      <c r="L241" s="18"/>
      <c r="N241" s="16"/>
      <c r="O241" s="16"/>
    </row>
    <row r="242" spans="8:15" x14ac:dyDescent="0.2">
      <c r="H242" s="18"/>
      <c r="J242" s="20"/>
      <c r="K242" s="20"/>
      <c r="L242" s="18"/>
      <c r="N242" s="16"/>
      <c r="O242" s="16"/>
    </row>
    <row r="243" spans="8:15" x14ac:dyDescent="0.2">
      <c r="H243" s="18"/>
      <c r="J243" s="20"/>
      <c r="K243" s="20"/>
      <c r="L243" s="18"/>
      <c r="N243" s="16"/>
      <c r="O243" s="16"/>
    </row>
    <row r="244" spans="8:15" x14ac:dyDescent="0.2">
      <c r="H244" s="18"/>
      <c r="J244" s="20"/>
      <c r="K244" s="20"/>
      <c r="L244" s="18"/>
      <c r="N244" s="16"/>
      <c r="O244" s="16"/>
    </row>
    <row r="245" spans="8:15" x14ac:dyDescent="0.2">
      <c r="H245" s="18"/>
      <c r="J245" s="20"/>
      <c r="K245" s="20"/>
      <c r="L245" s="18"/>
      <c r="N245" s="16"/>
      <c r="O245" s="16"/>
    </row>
    <row r="246" spans="8:15" x14ac:dyDescent="0.2">
      <c r="H246" s="18"/>
      <c r="J246" s="20"/>
      <c r="K246" s="20"/>
      <c r="L246" s="18"/>
      <c r="N246" s="16"/>
      <c r="O246" s="16"/>
    </row>
    <row r="247" spans="8:15" x14ac:dyDescent="0.2">
      <c r="H247" s="18"/>
      <c r="J247" s="20"/>
      <c r="K247" s="20"/>
      <c r="L247" s="18"/>
      <c r="N247" s="16"/>
      <c r="O247" s="16"/>
    </row>
    <row r="248" spans="8:15" x14ac:dyDescent="0.2">
      <c r="H248" s="18"/>
      <c r="J248" s="20"/>
      <c r="K248" s="20"/>
      <c r="L248" s="18"/>
      <c r="N248" s="16"/>
      <c r="O248" s="16"/>
    </row>
    <row r="249" spans="8:15" x14ac:dyDescent="0.2">
      <c r="H249" s="18"/>
      <c r="J249" s="20"/>
      <c r="K249" s="20"/>
      <c r="L249" s="18"/>
      <c r="N249" s="16"/>
      <c r="O249" s="16"/>
    </row>
    <row r="250" spans="8:15" x14ac:dyDescent="0.2">
      <c r="H250" s="18"/>
      <c r="J250" s="20"/>
      <c r="K250" s="20"/>
      <c r="L250" s="18"/>
      <c r="N250" s="16"/>
      <c r="O250" s="16"/>
    </row>
    <row r="251" spans="8:15" x14ac:dyDescent="0.2">
      <c r="H251" s="18"/>
      <c r="J251" s="20"/>
      <c r="K251" s="20"/>
      <c r="L251" s="18"/>
      <c r="N251" s="16"/>
      <c r="O251" s="16"/>
    </row>
    <row r="252" spans="8:15" x14ac:dyDescent="0.2">
      <c r="H252" s="18"/>
      <c r="J252" s="20"/>
      <c r="K252" s="20"/>
      <c r="L252" s="18"/>
      <c r="N252" s="16"/>
      <c r="O252" s="16"/>
    </row>
    <row r="253" spans="8:15" x14ac:dyDescent="0.2">
      <c r="H253" s="18"/>
      <c r="J253" s="20"/>
      <c r="K253" s="20"/>
      <c r="L253" s="18"/>
      <c r="N253" s="16"/>
      <c r="O253" s="16"/>
    </row>
    <row r="254" spans="8:15" x14ac:dyDescent="0.2">
      <c r="H254" s="18"/>
      <c r="J254" s="20"/>
      <c r="K254" s="20"/>
      <c r="L254" s="18"/>
      <c r="N254" s="16"/>
      <c r="O254" s="16"/>
    </row>
    <row r="255" spans="8:15" x14ac:dyDescent="0.2">
      <c r="H255" s="18"/>
      <c r="J255" s="20"/>
      <c r="K255" s="20"/>
      <c r="L255" s="18"/>
      <c r="N255" s="16"/>
      <c r="O255" s="16"/>
    </row>
    <row r="256" spans="8:15" x14ac:dyDescent="0.2">
      <c r="H256" s="18"/>
      <c r="J256" s="20"/>
      <c r="K256" s="20"/>
      <c r="L256" s="18"/>
      <c r="N256" s="16"/>
      <c r="O256" s="16"/>
    </row>
    <row r="257" spans="8:15" x14ac:dyDescent="0.2">
      <c r="H257" s="18"/>
      <c r="J257" s="20"/>
      <c r="K257" s="20"/>
      <c r="L257" s="18"/>
      <c r="N257" s="16"/>
      <c r="O257" s="16"/>
    </row>
    <row r="258" spans="8:15" x14ac:dyDescent="0.2">
      <c r="H258" s="18"/>
      <c r="J258" s="20"/>
      <c r="K258" s="20"/>
      <c r="L258" s="18"/>
      <c r="N258" s="16"/>
      <c r="O258" s="16"/>
    </row>
    <row r="259" spans="8:15" x14ac:dyDescent="0.2">
      <c r="H259" s="18"/>
      <c r="J259" s="20"/>
      <c r="K259" s="20"/>
      <c r="L259" s="18"/>
      <c r="N259" s="16"/>
      <c r="O259" s="16"/>
    </row>
    <row r="260" spans="8:15" x14ac:dyDescent="0.2">
      <c r="H260" s="18"/>
      <c r="J260" s="20"/>
      <c r="K260" s="20"/>
      <c r="L260" s="18"/>
      <c r="N260" s="16"/>
      <c r="O260" s="16"/>
    </row>
    <row r="261" spans="8:15" x14ac:dyDescent="0.2">
      <c r="H261" s="18"/>
      <c r="J261" s="20"/>
      <c r="K261" s="20"/>
      <c r="L261" s="18"/>
      <c r="N261" s="16"/>
      <c r="O261" s="16"/>
    </row>
    <row r="262" spans="8:15" x14ac:dyDescent="0.2">
      <c r="H262" s="18"/>
      <c r="J262" s="20"/>
      <c r="K262" s="20"/>
      <c r="L262" s="18"/>
      <c r="N262" s="16"/>
      <c r="O262" s="16"/>
    </row>
    <row r="263" spans="8:15" x14ac:dyDescent="0.2">
      <c r="H263" s="18"/>
      <c r="J263" s="20"/>
      <c r="K263" s="20"/>
      <c r="L263" s="18"/>
      <c r="N263" s="16"/>
      <c r="O263" s="16"/>
    </row>
    <row r="264" spans="8:15" x14ac:dyDescent="0.2">
      <c r="H264" s="18"/>
      <c r="J264" s="20"/>
      <c r="K264" s="20"/>
      <c r="L264" s="18"/>
      <c r="N264" s="16"/>
      <c r="O264" s="16"/>
    </row>
    <row r="265" spans="8:15" x14ac:dyDescent="0.2">
      <c r="H265" s="18"/>
      <c r="J265" s="20"/>
      <c r="K265" s="20"/>
      <c r="L265" s="18"/>
      <c r="N265" s="16"/>
      <c r="O265" s="16"/>
    </row>
    <row r="266" spans="8:15" x14ac:dyDescent="0.2">
      <c r="H266" s="18"/>
      <c r="J266" s="20"/>
      <c r="K266" s="20"/>
      <c r="L266" s="18"/>
      <c r="N266" s="16"/>
      <c r="O266" s="16"/>
    </row>
    <row r="267" spans="8:15" x14ac:dyDescent="0.2">
      <c r="H267" s="18"/>
      <c r="J267" s="20"/>
      <c r="K267" s="20"/>
      <c r="L267" s="18"/>
      <c r="N267" s="16"/>
      <c r="O267" s="16"/>
    </row>
    <row r="268" spans="8:15" x14ac:dyDescent="0.2">
      <c r="H268" s="18"/>
      <c r="J268" s="20"/>
      <c r="K268" s="20"/>
      <c r="L268" s="18"/>
      <c r="N268" s="16"/>
      <c r="O268" s="16"/>
    </row>
    <row r="269" spans="8:15" x14ac:dyDescent="0.2">
      <c r="H269" s="18"/>
      <c r="J269" s="20"/>
      <c r="K269" s="20"/>
      <c r="L269" s="18"/>
      <c r="N269" s="16"/>
      <c r="O269" s="16"/>
    </row>
    <row r="270" spans="8:15" x14ac:dyDescent="0.2">
      <c r="H270" s="18"/>
      <c r="J270" s="20"/>
      <c r="K270" s="20"/>
      <c r="L270" s="18"/>
      <c r="N270" s="16"/>
      <c r="O270" s="16"/>
    </row>
    <row r="271" spans="8:15" x14ac:dyDescent="0.2">
      <c r="H271" s="18"/>
      <c r="J271" s="20"/>
      <c r="K271" s="20"/>
      <c r="L271" s="18"/>
      <c r="N271" s="16"/>
      <c r="O271" s="16"/>
    </row>
    <row r="272" spans="8:15" x14ac:dyDescent="0.2">
      <c r="H272" s="18"/>
      <c r="J272" s="20"/>
      <c r="K272" s="20"/>
      <c r="L272" s="18"/>
      <c r="N272" s="16"/>
      <c r="O272" s="16"/>
    </row>
    <row r="273" spans="8:15" x14ac:dyDescent="0.2">
      <c r="H273" s="18"/>
      <c r="J273" s="20"/>
      <c r="K273" s="20"/>
      <c r="L273" s="18"/>
      <c r="N273" s="16"/>
      <c r="O273" s="16"/>
    </row>
    <row r="274" spans="8:15" x14ac:dyDescent="0.2">
      <c r="H274" s="18"/>
      <c r="J274" s="20"/>
      <c r="K274" s="20"/>
      <c r="L274" s="18"/>
      <c r="N274" s="16"/>
      <c r="O274" s="16"/>
    </row>
    <row r="275" spans="8:15" x14ac:dyDescent="0.2">
      <c r="H275" s="18"/>
      <c r="J275" s="20"/>
      <c r="K275" s="20"/>
      <c r="L275" s="18"/>
      <c r="N275" s="16"/>
      <c r="O275" s="16"/>
    </row>
    <row r="276" spans="8:15" x14ac:dyDescent="0.2">
      <c r="H276" s="18"/>
      <c r="J276" s="20"/>
      <c r="K276" s="20"/>
      <c r="L276" s="18"/>
      <c r="N276" s="16"/>
      <c r="O276" s="16"/>
    </row>
    <row r="277" spans="8:15" x14ac:dyDescent="0.2">
      <c r="H277" s="18"/>
      <c r="J277" s="20"/>
      <c r="K277" s="20"/>
      <c r="L277" s="18"/>
      <c r="N277" s="16"/>
      <c r="O277" s="16"/>
    </row>
    <row r="278" spans="8:15" x14ac:dyDescent="0.2">
      <c r="H278" s="18"/>
      <c r="J278" s="20"/>
      <c r="K278" s="20"/>
      <c r="L278" s="18"/>
      <c r="N278" s="16"/>
      <c r="O278" s="16"/>
    </row>
    <row r="279" spans="8:15" x14ac:dyDescent="0.2">
      <c r="H279" s="18"/>
      <c r="J279" s="20"/>
      <c r="K279" s="20"/>
      <c r="L279" s="18"/>
      <c r="N279" s="16"/>
      <c r="O279" s="16"/>
    </row>
    <row r="280" spans="8:15" x14ac:dyDescent="0.2">
      <c r="H280" s="18"/>
      <c r="J280" s="20"/>
      <c r="K280" s="20"/>
      <c r="L280" s="18"/>
      <c r="N280" s="16"/>
      <c r="O280" s="16"/>
    </row>
    <row r="281" spans="8:15" x14ac:dyDescent="0.2">
      <c r="H281" s="18"/>
      <c r="J281" s="20"/>
      <c r="K281" s="20"/>
      <c r="L281" s="18"/>
      <c r="N281" s="16"/>
      <c r="O281" s="16"/>
    </row>
    <row r="282" spans="8:15" x14ac:dyDescent="0.2">
      <c r="H282" s="18"/>
      <c r="J282" s="20"/>
      <c r="K282" s="20"/>
      <c r="L282" s="18"/>
      <c r="N282" s="16"/>
      <c r="O282" s="16"/>
    </row>
    <row r="283" spans="8:15" x14ac:dyDescent="0.2">
      <c r="H283" s="18"/>
      <c r="J283" s="20"/>
      <c r="K283" s="20"/>
      <c r="L283" s="18"/>
      <c r="N283" s="16"/>
      <c r="O283" s="16"/>
    </row>
    <row r="284" spans="8:15" x14ac:dyDescent="0.2">
      <c r="H284" s="18"/>
      <c r="J284" s="20"/>
      <c r="K284" s="20"/>
      <c r="L284" s="18"/>
      <c r="N284" s="16"/>
      <c r="O284" s="16"/>
    </row>
    <row r="285" spans="8:15" x14ac:dyDescent="0.2">
      <c r="H285" s="18"/>
      <c r="J285" s="20"/>
      <c r="K285" s="20"/>
      <c r="L285" s="18"/>
      <c r="N285" s="16"/>
      <c r="O285" s="16"/>
    </row>
    <row r="286" spans="8:15" x14ac:dyDescent="0.2">
      <c r="H286" s="18"/>
      <c r="J286" s="20"/>
      <c r="K286" s="20"/>
      <c r="L286" s="18"/>
      <c r="N286" s="16"/>
      <c r="O286" s="16"/>
    </row>
    <row r="287" spans="8:15" x14ac:dyDescent="0.2">
      <c r="H287" s="18"/>
      <c r="J287" s="20"/>
      <c r="K287" s="20"/>
      <c r="L287" s="18"/>
      <c r="N287" s="16"/>
      <c r="O287" s="16"/>
    </row>
  </sheetData>
  <sheetProtection password="CE04" sheet="1" objects="1" scenarios="1"/>
  <mergeCells count="9">
    <mergeCell ref="C7:N7"/>
    <mergeCell ref="P7:P9"/>
    <mergeCell ref="C8:N8"/>
    <mergeCell ref="A1:B1"/>
    <mergeCell ref="A2:B2"/>
    <mergeCell ref="A3:B3"/>
    <mergeCell ref="A4:B4"/>
    <mergeCell ref="A7:A9"/>
    <mergeCell ref="B7:B9"/>
  </mergeCells>
  <phoneticPr fontId="16" type="noConversion"/>
  <printOptions horizontalCentered="1"/>
  <pageMargins left="0.25" right="0.25" top="0.65" bottom="0.65" header="0.3" footer="0.3"/>
  <pageSetup scale="55" fitToHeight="6" orientation="landscape"/>
  <headerFooter alignWithMargins="0">
    <oddFooter>&amp;LSun Valley Magnet School
Rev 03.01.16&amp;R&amp;P of &amp;N</oddFooter>
  </headerFooter>
  <colBreaks count="1" manualBreakCount="1">
    <brk id="16"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Sun Valley MS Narrative</vt:lpstr>
      <vt:lpstr>'Sun Valley MS Narrative'!Print_Area</vt:lpstr>
      <vt:lpstr>'Sun Valley MS Narrative'!Print_Titles</vt:lpstr>
    </vt:vector>
  </TitlesOfParts>
  <Company>LAUSD</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LAUSD</dc:creator>
  <cp:lastModifiedBy>Windows User</cp:lastModifiedBy>
  <cp:revision/>
  <dcterms:created xsi:type="dcterms:W3CDTF">2014-07-31T21:21:16Z</dcterms:created>
  <dcterms:modified xsi:type="dcterms:W3CDTF">2016-12-07T19:14:27Z</dcterms:modified>
</cp:coreProperties>
</file>